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6380" windowHeight="8190" tabRatio="500"/>
  </bookViews>
  <sheets>
    <sheet name="PLAN DE ACCION 2020" sheetId="1" r:id="rId1"/>
    <sheet name="INFORME CUMPLIMIENTO" sheetId="2" r:id="rId2"/>
    <sheet name="CUMPLIMIENTO" sheetId="3" r:id="rId3"/>
  </sheets>
  <definedNames>
    <definedName name="_xlnm._FilterDatabase" localSheetId="1">'INFORME CUMPLIMIENTO'!$A$2:$P$2</definedName>
    <definedName name="_xlnm._FilterDatabase" localSheetId="0">'PLAN DE ACCION 2020'!$A$2:$K$167</definedName>
    <definedName name="_xlnm.Print_Area" localSheetId="0">'PLAN DE ACCION 2020'!$D$2:$I$82</definedName>
  </definedNames>
  <calcPr calcId="144525"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L76" i="1" l="1"/>
  <c r="C55" i="3"/>
  <c r="G8" i="3" s="1"/>
  <c r="C36" i="3"/>
  <c r="C30" i="3"/>
  <c r="C19" i="3"/>
  <c r="C13" i="3"/>
  <c r="G4" i="3" s="1"/>
  <c r="G7" i="3"/>
  <c r="C7" i="3"/>
  <c r="G6" i="3"/>
  <c r="G5" i="3"/>
  <c r="G3" i="3"/>
  <c r="F36" i="2"/>
  <c r="K13" i="2" s="1"/>
  <c r="F35" i="2"/>
  <c r="E35" i="2"/>
  <c r="E36" i="2" s="1"/>
  <c r="J13" i="2" s="1"/>
  <c r="D35" i="2"/>
  <c r="C35" i="2"/>
  <c r="M12" i="2" s="1"/>
  <c r="H13" i="2"/>
  <c r="O12" i="2"/>
  <c r="P12" i="2" s="1"/>
  <c r="K12" i="2"/>
  <c r="I12" i="2"/>
  <c r="L59" i="1"/>
  <c r="L56" i="1"/>
  <c r="L46" i="1"/>
  <c r="L33" i="1"/>
  <c r="L32" i="1"/>
  <c r="L25" i="1"/>
  <c r="L19" i="1"/>
  <c r="L3" i="1"/>
  <c r="L168" i="1" l="1"/>
  <c r="J12" i="2"/>
  <c r="D36" i="2"/>
  <c r="I13" i="2" s="1"/>
  <c r="H12" i="2"/>
</calcChain>
</file>

<file path=xl/sharedStrings.xml><?xml version="1.0" encoding="utf-8"?>
<sst xmlns="http://schemas.openxmlformats.org/spreadsheetml/2006/main" count="1184" uniqueCount="813">
  <si>
    <t>PLAN DE ACCION 2020 E.S.E HOSPITAL REGIONAL DE DUITAMA</t>
  </si>
  <si>
    <t>EJE ESTRATÉGICO</t>
  </si>
  <si>
    <t>PROGRAMA/POLÍTICA</t>
  </si>
  <si>
    <t>ACTIVIDAD</t>
  </si>
  <si>
    <t>META</t>
  </si>
  <si>
    <t>INDICADOR</t>
  </si>
  <si>
    <t>SOPORTE</t>
  </si>
  <si>
    <t>RESPONSABLE</t>
  </si>
  <si>
    <t>FECHA</t>
  </si>
  <si>
    <t>OBSERVACIONES SEGUIMIENTO ANUAL</t>
  </si>
  <si>
    <t>CUMPLIMIENTO</t>
  </si>
  <si>
    <t>CUMPLIMIENTO POLITICA</t>
  </si>
  <si>
    <t>TRABAJANDO EN  CONDICIONES DE SEGURIDAD, CALIDAD Y CALIDEZ.</t>
  </si>
  <si>
    <t>CAMINO HACIA LA ACREDITACIÓN</t>
  </si>
  <si>
    <t>Dar cumplimiento al mantenimiento de las condiciones de Habilitación para la ESE Hospital Regional de Duitama (excepto Infraestructura)</t>
  </si>
  <si>
    <t>% de Mantenimiento de las condiciones de habilitación  en la ESE Hospital Regional de Duitama</t>
  </si>
  <si>
    <t xml:space="preserve">Reporte de Cumplimiento </t>
  </si>
  <si>
    <t>Líder de calidad</t>
  </si>
  <si>
    <t>31 de Diciembre de 2020</t>
  </si>
  <si>
    <t>Cumplimiento sin el estandar de infraestructura de 61%. 
Se generaron las listas de chequeo para cada servicio habilitado con la nueva resolución de habilitación (3100/2019), se realiza aplicación de las mismas con los lideres de los procesos, lo que arrojo acciones inmediatas y a mediano y largo plaxo, con revisión a diciembre 30 de 2020.
Se anexan como soportes las listas de chequeo con seguimiento.</t>
  </si>
  <si>
    <t xml:space="preserve">Cumplimiento del Programa de Auditoria para el Mejoramiento de la Calidad (PAMEC) </t>
  </si>
  <si>
    <t>&gt;90%</t>
  </si>
  <si>
    <t>% de Cumplimiento del PAMEC</t>
  </si>
  <si>
    <t>Informe auditorias Auditorias realizadas</t>
  </si>
  <si>
    <t>Cumplimiento del Programa de Auditoria para el Mejoramiento de la Calidad (PAMEC) del 90%, haciendo enfasis que las actividades palnteadas en el mes de enero se fuerón redireccionando en el transcurso del año, dando prioridad a la emergencia sanitaria.</t>
  </si>
  <si>
    <t>Cumplimiento oportuno del reporte relacionado con el Sistema de Información para la Calidad (SIC)</t>
  </si>
  <si>
    <t>% de cumplimiento del reporte oportuno del Sistema de Información para la Calidad</t>
  </si>
  <si>
    <t>Reporte SIC</t>
  </si>
  <si>
    <t>Cumplimiento del 100% en oportunidad y numero de informes.
Se envio de manera mensual a todas las Eps los inicadores de la resolución 256/2016 con previa reunion de validación de los mismos con los lideres de procesos; de manera trimestral el cargue de la 256 a la supersalud, el reporte semestral al 2193.
Se anexa como soporte las evidencias de reportes y cargues.</t>
  </si>
  <si>
    <t>Autoevaluación de los estandares de acreditación aplicable a instituciones no acreditadas.</t>
  </si>
  <si>
    <t>1.70</t>
  </si>
  <si>
    <t>Promedio de autoevaluación de los Estándares de Acreditación</t>
  </si>
  <si>
    <t>Informe Autoevaluación.</t>
  </si>
  <si>
    <t>Autoevaluación de los estandares de acreditación aplicable a instituciones no acreditadas.
Con un promedio de autoevaluación de los estándares de Acreditación de 1,70.</t>
  </si>
  <si>
    <t>IMPLEMENTACIÓN POLÍTICA DE HUMANIZACIÓN</t>
  </si>
  <si>
    <t>Realizar reuniones con líderes de área asistencial para revisar política y borrador de programa de humanización</t>
  </si>
  <si>
    <t>Reuniones realizadas</t>
  </si>
  <si>
    <t>Actas de las reuniones</t>
  </si>
  <si>
    <t>Líder humanización</t>
  </si>
  <si>
    <t>30 de septiembre de 2020</t>
  </si>
  <si>
    <t>Se realizan reuniones para revisar política y programa de humanización. Se adjuntan actas de reuniones.</t>
  </si>
  <si>
    <t>Presentar política ajustada (en caso de ser necesario) y programa de humanización a lider de desarrollo organizacional</t>
  </si>
  <si>
    <t>Politica y programa actualizados y presentados a lider de desarrollo organizaciona</t>
  </si>
  <si>
    <t>Politica y programa actualizados y presentados a lider de desarrollo organizacional</t>
  </si>
  <si>
    <t>30 de noviembre e 2020</t>
  </si>
  <si>
    <t>No se realizo actividad</t>
  </si>
  <si>
    <t xml:space="preserve">Adoptar politica y/o programa mediante resolución </t>
  </si>
  <si>
    <t>Política y/o programa adoptados mediante Resolución</t>
  </si>
  <si>
    <t>Resolución de adopción de la política y/o programa</t>
  </si>
  <si>
    <t>15 de diciembre de 2020</t>
  </si>
  <si>
    <t>SALUD DE LA FAMILIA GESTANTE</t>
  </si>
  <si>
    <t>Autoevalución trimestral de la estrategia</t>
  </si>
  <si>
    <t>Evaluaciones programadas / Evaluaciones realizadas</t>
  </si>
  <si>
    <t>Autoevaluación diligenciada en lineamientos de la estrategia</t>
  </si>
  <si>
    <t>Líder Hospitalización</t>
  </si>
  <si>
    <t>15 de octubre de 2020
15 de Enero 2021</t>
  </si>
  <si>
    <t>Se recibe evidencia archivo : "DATOS GENERALES IAMI III TRIMESTRE 2020" que incluye hoja de cálculo "FORMULARIO AUTOAPRECIACIÓN"</t>
  </si>
  <si>
    <t>Generar programa de capacitación siguiendo los criterios del segundo paso de la estrategia.</t>
  </si>
  <si>
    <t xml:space="preserve">Programa realizado </t>
  </si>
  <si>
    <t>Programa en pataforma AVA. 
Cartilla Educando para la Vida actualizada.</t>
  </si>
  <si>
    <t>31 de Dicimbre de 2020</t>
  </si>
  <si>
    <t>Se evidencia que la cartilla esta lista, pero se encuentra en comunicaciones para la elaboración del arte</t>
  </si>
  <si>
    <t>ATENCIÓN SEGURA</t>
  </si>
  <si>
    <t>Actualizar política y programa de seguridad del paciente, incluyendo paln de incentivos para la seguridad del paciente y medición de la percepción de la seguridad del paciente.</t>
  </si>
  <si>
    <t>Programa de Seguridad del paciente actualizado.</t>
  </si>
  <si>
    <t>Lider Seguridad del paciente</t>
  </si>
  <si>
    <t>Busqueda activa de infecciones asociadas a la atención en Salud</t>
  </si>
  <si>
    <t>Informes programados /Informes reportados</t>
  </si>
  <si>
    <t>Informe de Seguimiento</t>
  </si>
  <si>
    <t>Se diligencia Drive de acuerdo a criterios establecidos para la búsqueda activa y se clasifican de acuerdo a los factores contributivos identificados y analizados por el equipo. Se adjunta acta de seguridad del paciente y de infeccones.</t>
  </si>
  <si>
    <t>Prevención de infecciones a traves de programas (Aislamiento, procesos de limpieza y desinfección, uso racional de antibióticos)</t>
  </si>
  <si>
    <t>30 de Septiembre de 2020
31 de Diciembre de 2020</t>
  </si>
  <si>
    <t>Resultados del seguimiento presentados en el comité de infecciones. Se cuenta con actas cono evidencia.</t>
  </si>
  <si>
    <t>Seguimiento programa lavado de Manos</t>
  </si>
  <si>
    <t>Se evidencia cumplimiento, se tiene como anexo los informes y las actividades ejecutadas</t>
  </si>
  <si>
    <t>Seguimiento Programa Piel Sana</t>
  </si>
  <si>
    <t>Informes programados / Informes reportados</t>
  </si>
  <si>
    <t>Informe de seguimiento</t>
  </si>
  <si>
    <t>Se realizan auditorias de adherencia a la identificación del riesgo a traves de la escala de Braden y se hace busqueda activa de lesiones en piel que se reportan a través de formato institucional. Se adjunta acta de comité de seguridad de paciente donde se presentan los resultados.</t>
  </si>
  <si>
    <t>Seguimiento programa Identificación de Caídas</t>
  </si>
  <si>
    <t>Se lleva el registro a traves del gestor de proyectos. En caso de omisión se analizan y se hace retroalimentación a los equipos asistenciales. Se adjunta gráficas de seguimiento mensual.</t>
  </si>
  <si>
    <t>Seguimiento programa toma de muestras</t>
  </si>
  <si>
    <t>Lider Seguridad del paciente - Líder de Laboratorio</t>
  </si>
  <si>
    <t>Se realiza seguimiento a programa de toma de muestras, se tiene como evidencia informe de toma de muestras.</t>
  </si>
  <si>
    <t>SUPERANDO LA PANDEMIA</t>
  </si>
  <si>
    <t>SUPERANDO JUNTOS LA COVID 19</t>
  </si>
  <si>
    <t xml:space="preserve">Elaboración de productos audiovisuales, impresos y espacios virtuales  para la socialización de los protocolos y recomendaciones para los colaboradores de la entidad. </t>
  </si>
  <si>
    <t>Cumplir el 90% de las solicitudes realizadas.</t>
  </si>
  <si>
    <t xml:space="preserve">Cantidad de productos solicitados / 
Cantidad de productos elaborados. </t>
  </si>
  <si>
    <t>Producto elaborado y/o publicado</t>
  </si>
  <si>
    <t>Lider Comunicaciones</t>
  </si>
  <si>
    <t>Se evidencia el cumplimiento en el siguiente link http://hrd.gov.co/informacion-sobre-covid-19/</t>
  </si>
  <si>
    <t xml:space="preserve">Elaboración de material educativo audiovisual o impreso para la socialización de recomendaciones a la comunidad sobre prevención y manejo de la pandemia y sus consecuencias. </t>
  </si>
  <si>
    <t>Publicación de al menos 10 productos.</t>
  </si>
  <si>
    <t xml:space="preserve">Publicación de 10 productos. </t>
  </si>
  <si>
    <t>Publicación de producto</t>
  </si>
  <si>
    <t xml:space="preserve">Elaboración de material impreso para la señalización de lugares de alta afluencia de público con el objetivo de cumplir con las recomendaciones de distanciamiento y protocolos de seguridad. </t>
  </si>
  <si>
    <t>Cumplimiento del 90% de requerimientos.</t>
  </si>
  <si>
    <t xml:space="preserve">Requerimientos solicitados / 
Requerimientos cumplidos . </t>
  </si>
  <si>
    <t xml:space="preserve">Elaboración de material audiovisual o impreso para la socialización de los servicios ofertados y las distintas maneras de acceso a los mismos. </t>
  </si>
  <si>
    <t>3 productos audiovisuales publicados
 5 productos impresos elaborados y publicados</t>
  </si>
  <si>
    <t xml:space="preserve">Publicación de 3 productos audiovisuales y 5 productos impresos </t>
  </si>
  <si>
    <t>Publicación de las cantidades establecidas de productos</t>
  </si>
  <si>
    <t>AMPLIACIÓN PORTAFOLIO DE SERVICIOS</t>
  </si>
  <si>
    <t>Inscripción ante el REPS de nuevos servicios</t>
  </si>
  <si>
    <t>Reporte Inscripción REPS</t>
  </si>
  <si>
    <t>Líder Mercadeo</t>
  </si>
  <si>
    <t xml:space="preserve">Con autorizacion transitoria se abre el servicio de unidad de cuidado intermedio y unidad de cuidado intensivo
se abre la modalidad de telemedicina en las especialidades de consulta externa.
Se habilita los servicios de cirugia plastica y estetica, dermatologia, hematologia y neumologia </t>
  </si>
  <si>
    <t>Ofertar nuevos servicios a diferentes aseguradoras.</t>
  </si>
  <si>
    <t>Enviar oferta de nuevos servicios a 6 aseguradoraas</t>
  </si>
  <si>
    <t>Soporte de envío de oferta de nuevos servicios.</t>
  </si>
  <si>
    <t>Se recibe evidencia con soporte de oferta a 6 aseguradorass</t>
  </si>
  <si>
    <t>NOS EVALUAMOS Y MEJORAMOS</t>
  </si>
  <si>
    <t>REINGENIERÍA DE PRCESOS</t>
  </si>
  <si>
    <t>Junto con líderes identificar procesos susceptibles de reingeniería</t>
  </si>
  <si>
    <t>Actas de reunión</t>
  </si>
  <si>
    <t>Líder de mejora continua, coordinadora e prestación de servicios, líder de auditoría médica y facturación</t>
  </si>
  <si>
    <t>Agosto 30 de 2020</t>
  </si>
  <si>
    <t xml:space="preserve">Reunión con coordinador Auditoría Médica.
Reunión con líder de admisiones.
Reunión con líder bloque quirúrgico.
Reunión con Líder de apoyo diagnóstico.
Reunión con lider consulta Externa
Por directriz de la Gerencia se  inicia estudio y reingeniería del subproceso de facturación - Se adjunta Informe parcial estudio subproceso de facturación.
Se realiza levantamiento y/ Actualización de los siguientes procedimeintos:
</t>
  </si>
  <si>
    <t>Priorización de procesos a ser objeto de reingeniería durante la vigencia 2021-2024</t>
  </si>
  <si>
    <t>Cronograma y/o acta de intervención de procesos</t>
  </si>
  <si>
    <t>Cronograma y/o acta de intervención de procesos radicado en gerencia</t>
  </si>
  <si>
    <t>Líder de mejora continua.</t>
  </si>
  <si>
    <t>Procedimiento telemedicina.
Procedimiento suministro Material de osteosíntesis.
Procedimiento Diligenciamiento Formato MIPRES
Procedimiento Reporte Cirugía de urgencias a EAPB
Procedimiento Contratación de nuevo personal.
Se radica Informe parcial de estudio de cargas al subproceso de facturación en Gerencia. Se adjunta informe como evidencia.</t>
  </si>
  <si>
    <t>Revisión de procesos según priorización realizada, para generar recomendaciones y propuestas para su reingeniería</t>
  </si>
  <si>
    <t>Documento elaborado con recomendaciones y propuestas para reingeniería de cada proceso</t>
  </si>
  <si>
    <t>líder de mejora continua.</t>
  </si>
  <si>
    <t>Diciembre 31 de 2020</t>
  </si>
  <si>
    <t xml:space="preserve">Se recibe presentaciones con recomendaciones de reingeneria </t>
  </si>
  <si>
    <t>MEJORA CONTINUA</t>
  </si>
  <si>
    <t>De forma concertada con líderes de proceso, revisar y actualizar matriz de riesgos e identificar acciones de prevención y/o mitigación.</t>
  </si>
  <si>
    <t>Matriz actualizada</t>
  </si>
  <si>
    <t>Matriz actualizada y remitida a lider de desarrollo organizacional</t>
  </si>
  <si>
    <t xml:space="preserve">Líder de mejora continua, líderes de procesos asistenciales y administrativos </t>
  </si>
  <si>
    <t>Septiembre 30 de 2020</t>
  </si>
  <si>
    <t>se actualiza la matriz de riegos de la ESE HRD</t>
  </si>
  <si>
    <t>Generar informe del estado actual de acciones planteadas en el PUMI</t>
  </si>
  <si>
    <t>Informe generado</t>
  </si>
  <si>
    <t>Líder de mejora continua</t>
  </si>
  <si>
    <t>30 de Julio de 2020</t>
  </si>
  <si>
    <t>Se realizó Informe de avance y seguimiento de planes de mejora resgitrados en el PUMI y se presenta avance con corte a 30 de Septiembre en el comité de Gestión, Desempeño y Calidad.</t>
  </si>
  <si>
    <t>Una vez identificadas las acciones pendientes de cierre, suscribir compromisos con cada uno de los líderes responsales</t>
  </si>
  <si>
    <t>Actas de compromiso suscritas/No. De líderes con actividades pendientes de cierre</t>
  </si>
  <si>
    <t>Actas de compromiso suscritas</t>
  </si>
  <si>
    <t>Líder de mejora continua - Líderes de proceso</t>
  </si>
  <si>
    <t>Trimestral</t>
  </si>
  <si>
    <t xml:space="preserve">Se notificó vía correo electrónico las acciones de mejora pendientes de cierre.  </t>
  </si>
  <si>
    <t>Seguimiento al cumplimiento de actividades incluídas en el PUMI</t>
  </si>
  <si>
    <t>Seguimientos realizados a cumplimiento de actividades inclidas en el PUMI</t>
  </si>
  <si>
    <t>Informe de seguimientos realizados y socializados en comité de Gestión, desempeño y calidad</t>
  </si>
  <si>
    <t>Mensual desde el 30 de octubre de 2020</t>
  </si>
  <si>
    <t>COMPETITIVOS Y SOSTENIBLES</t>
  </si>
  <si>
    <t>IMPLEMENTACIÓN SISTEMA DE COSTOS</t>
  </si>
  <si>
    <t>Elaborar programa de normalización y puesta en marcha del sistema de costos de la ESE Hospital Regional de Duitama</t>
  </si>
  <si>
    <t>Programa de normalización y puesta en marcha del sistema de costos elaborado y remitido a lider de desarrollo organizacional</t>
  </si>
  <si>
    <t>Asesor financiero</t>
  </si>
  <si>
    <t>30 de Noviembre de 2020</t>
  </si>
  <si>
    <t>Se recibe copia de resolución 191, por medio de la cual se estructura el sistea de costos de ESE HRD</t>
  </si>
  <si>
    <t>FACTURACIÓN LIMPIA</t>
  </si>
  <si>
    <t>Identificar las facuras devueltas, con corte a 30 de abril de 2020 y elaborar informe del estado de las mismas.</t>
  </si>
  <si>
    <t xml:space="preserve">Informe elaborado y socializado gerencia y procesos responsables </t>
  </si>
  <si>
    <t>Líder de facturación</t>
  </si>
  <si>
    <t>Fue realizado informe siendo socializado según acta del 24/09/2020</t>
  </si>
  <si>
    <t>Gestionar la radicación de devoluciones con corte a 30 de abril de 2020</t>
  </si>
  <si>
    <t>Facturas radicadas ante EAPB/Facturas devueltas con corte a 30 de abril de 2020</t>
  </si>
  <si>
    <t>Constancia de radicación de facturas en EAPB</t>
  </si>
  <si>
    <t>Fue realizada revisión, organización, consecución de documentos de 5,606 facturas  y radicación de las devoluciones, quedando pendientes 4 facturas de Comfamiliar por RIPS , 1 Colsanitas y 13 de Sanitas por Autorizaciones</t>
  </si>
  <si>
    <t>Elaborar informe en el que se detallen los motivos de glosa y devolución</t>
  </si>
  <si>
    <t>Informe elaborado y socializado con responsables de cada proceso</t>
  </si>
  <si>
    <t>Coordinador Auditoría médica y facturación</t>
  </si>
  <si>
    <t>15 de agosto de 2020</t>
  </si>
  <si>
    <t>Se han socializado los causales de devolución según actas de seguimiento a devoluciones adjuntas</t>
  </si>
  <si>
    <t>Realizar seguimiento a los glosas y devoluciones realizadas a las facturas generadas por el hospital, identificando causas y responsables</t>
  </si>
  <si>
    <t>Informe de seguimiento elaborado y socializado con líderes responsables</t>
  </si>
  <si>
    <t>Líder de preauditoría</t>
  </si>
  <si>
    <t>Mensual a partir de septiembre de 2020</t>
  </si>
  <si>
    <t xml:space="preserve">Se han socializado los causales de devolución según actas de seguimiento a devoluciones </t>
  </si>
  <si>
    <t>Actualizar el procedimiento y manual de facturación limpia y digital</t>
  </si>
  <si>
    <t>Documento actualizado y normalizado</t>
  </si>
  <si>
    <t xml:space="preserve">30 de noviembre </t>
  </si>
  <si>
    <t>el procedimiento queda normalizado mendiante Acta No 6  de diciembre de 2020</t>
  </si>
  <si>
    <t>GESTIÓN DE COBRO</t>
  </si>
  <si>
    <t>Realizar cruces de cartera trimestrales con las EAPB que representen el 60% de la facturación de la entidad</t>
  </si>
  <si>
    <t>Cruces de cartera realizados con EAPB que representen el 60% de la facturación de la entidad</t>
  </si>
  <si>
    <t>Acta de cruce de cartera, suscrita por las partes</t>
  </si>
  <si>
    <t>Líder de cartera</t>
  </si>
  <si>
    <t>30 de agosto de 2020 y 30 de noviembre de 2020</t>
  </si>
  <si>
    <t>Se realizan cruces de carteracon las diferentes EAPB. Se envía evidencia de acta de cruces de cartera a 30 de Agosto de 2020 y de 30 de moviembre</t>
  </si>
  <si>
    <t>identificar las  EAPB con acreencias de difícil recaudo a fin de adelantar acciones jurídicas pertinentes</t>
  </si>
  <si>
    <t>Relación de EAPB con acreencias de difícil recaudo</t>
  </si>
  <si>
    <t xml:space="preserve">Se realizó la respectiva clasificación e identificación de EAPB de díficil recaudo. </t>
  </si>
  <si>
    <t>Dar inicio a las acciones judiciales a las que haya lugar, frente a las EAPB con acreencias de difícil recaudo</t>
  </si>
  <si>
    <t>Informe presentado por área jurídica en el que indiquen las acciones judiciales instauradas</t>
  </si>
  <si>
    <t>30 de diciembre de 2020</t>
  </si>
  <si>
    <t>Se recibe informe elaborado por SIAS, el cual explica la gestión de recuperación difícil cartera del HRD</t>
  </si>
  <si>
    <t>Realizar el cargue de información relativa a la circular 030 y 130</t>
  </si>
  <si>
    <t>6 de la circular 130 y 2 de la 030</t>
  </si>
  <si>
    <t>Cargue de información de circular 030</t>
  </si>
  <si>
    <t xml:space="preserve">Soportes de cargue de la información </t>
  </si>
  <si>
    <t>Mensual y trimestral a partir de julio de 2020</t>
  </si>
  <si>
    <t>Se realiza cargue de la información referente a circulares. Se recibe evidencia.</t>
  </si>
  <si>
    <t>Remitir resultado de seguimiento de compromisos  de circular 030 a Secretaría de Salud Departamental.</t>
  </si>
  <si>
    <t>Resultado de seguimiento de compromisos generado y remitido a sesalud</t>
  </si>
  <si>
    <t>Informe generado y envío realizado</t>
  </si>
  <si>
    <t>Mensual a partir de julio de 2020</t>
  </si>
  <si>
    <t>Se envían soportes soportes de seguimiento de compromisos de circular 030 a Secretaría de Salud. Se recibe evidencia.</t>
  </si>
  <si>
    <t>PROPUESTA DE SERVICIOS</t>
  </si>
  <si>
    <t>Elaborar costeo de principales procedimientos quirúrgicos de las dos especialidades con mayor demanda en el hospital.</t>
  </si>
  <si>
    <t>Costeo realizado</t>
  </si>
  <si>
    <t>Asesor financiero - Asesor gestión comercial</t>
  </si>
  <si>
    <t>30 de agosto de 2020</t>
  </si>
  <si>
    <t>Costeo clínica de heridas.
Costeo protocolo de desinfección.
Costeo gatrostomía.</t>
  </si>
  <si>
    <t>Con base en costeo realizado, formular paquetes para ofertar a las diferentes EAPB</t>
  </si>
  <si>
    <t>Paquetes formulados</t>
  </si>
  <si>
    <t>30 de noviembre de 2020</t>
  </si>
  <si>
    <t>Se formula 1 paquete clinica de heridas</t>
  </si>
  <si>
    <t>Formular propuesta para ofertar servicio de esterilizacón en frío y vapor a diferentes IPS del área de influencia</t>
  </si>
  <si>
    <t>Propuestas elaboradas y dsribuídas a las IPS del área de influencia</t>
  </si>
  <si>
    <t>Propuestas elaboradas y disribuídas a las IPS del área de influencia</t>
  </si>
  <si>
    <t>Líder bloque quirúrgico - Asesor financiero - Asesor gestión comercial</t>
  </si>
  <si>
    <t>Se realizó costeo de esterilización en frío y  vapor y se oferta.</t>
  </si>
  <si>
    <t xml:space="preserve">GESTIÓN DE EQUIPOS </t>
  </si>
  <si>
    <t>Diseñar y normalizar el manual de Tecnovigilancia</t>
  </si>
  <si>
    <t>Manual Tecnovigilancia normalizado</t>
  </si>
  <si>
    <t>Manual normalizado</t>
  </si>
  <si>
    <t>Lider Manteniemiento Biomédico</t>
  </si>
  <si>
    <t>31 de agosto de 2020</t>
  </si>
  <si>
    <t xml:space="preserve">Manual de tecnovigilancia diseñado y normalizado. Se adjunta evidencia. </t>
  </si>
  <si>
    <t>Socializar e implementar el Manual de Tecnovigilancia</t>
  </si>
  <si>
    <t>Manual Tecnovigilancia Sociaizado</t>
  </si>
  <si>
    <t>Soporte Socialización</t>
  </si>
  <si>
    <t>15 de septiembre de 2020</t>
  </si>
  <si>
    <t>Se socializa manual de tecnovigilancia a traves de video introductorio a la tecnovigilancia. Se adjunta vide como evidencia.</t>
  </si>
  <si>
    <t>Seguimiento al cumplimiento del Manual de Tecnovigilancia</t>
  </si>
  <si>
    <t>Seguimiento realizado al cumplimiento del manual</t>
  </si>
  <si>
    <t>Soprte Seguimiento al cumplimiento del manual</t>
  </si>
  <si>
    <t>Lider Manteniemiento Bomédico</t>
  </si>
  <si>
    <t>03 de octubre de 2020</t>
  </si>
  <si>
    <t xml:space="preserve">Se envia correo electronico desde el area de seguridad del paciente donde se les recuerda hacer adherencia al programa y verificar material didactico de formalizacion en el tema </t>
  </si>
  <si>
    <t>Evaluar el cumplimiento del Manual de Tecnovigilancia</t>
  </si>
  <si>
    <t>Evaluación realizada al cumplimiento del manual.</t>
  </si>
  <si>
    <t>Soporte Evaluación realizada.</t>
  </si>
  <si>
    <t>09 de octubre  de 2020</t>
  </si>
  <si>
    <t>Se  envia evaluacion digital mediante correo electronico y grupos de whatsapp de lideres asitenciales para resolverla</t>
  </si>
  <si>
    <t xml:space="preserve">Elaborar e implementar Plan de mantenimiento anual de equipo biomedico </t>
  </si>
  <si>
    <t>Número de equipos a los que se le realizo mantenimiento preventivo / numero de equipos totales programados</t>
  </si>
  <si>
    <t>Planillas de mnatenimiento
Documento con resultados de calculo del indicador a partir de la ejecucion del mes de septiembre</t>
  </si>
  <si>
    <t xml:space="preserve">01 de Octubre de 2020 
01 de Noviembre 2020  
01 de Diciembre 2020 </t>
  </si>
  <si>
    <t>Se envia indicador de equipos realizados en el primer trimestre del año, el segundo mantenimiento del año sera realizado en la primera semana de diciembre.</t>
  </si>
  <si>
    <t>GESTIÓN DE INFRAESTRUCTURA</t>
  </si>
  <si>
    <t>Solicitud de licencia de cosntrucción para proyecto de infraestructura: Salas de Cirugía y Parto.</t>
  </si>
  <si>
    <t>Solicitud Presentada</t>
  </si>
  <si>
    <t>radicado de la solicitud</t>
  </si>
  <si>
    <t>Líder Mantemiento Infaestructura</t>
  </si>
  <si>
    <t>31 de Agosto de 2020</t>
  </si>
  <si>
    <t>Se realizó la solicitud de licencia de contrucción para proyecto de salas de cirugía y parto y se contunua con los ajustes solicitados por la entidad. Se recibe como evidencia numéro de radicado y revisión a memorias de cálculo.</t>
  </si>
  <si>
    <t>Levantamiento de las necesidades de manteniemiento de Infraestructura en el HRD</t>
  </si>
  <si>
    <t>Informe de Necesidades en Infraestructura .</t>
  </si>
  <si>
    <t>Informe de Necesidades en Infraestructura.</t>
  </si>
  <si>
    <t>30 de Septiembre de 2020</t>
  </si>
  <si>
    <t>Se realiza levantamiento de necesidades de mantenimiento por servicios y se adjunta cronograma planteado de mantenimiento.</t>
  </si>
  <si>
    <t>Presentar propuesta y presupuesto para Mantenimiento y reparación de ventanería Fachada HRD</t>
  </si>
  <si>
    <t xml:space="preserve">Propuesta y presupuesto matenimiento de ventariía fachada HRD </t>
  </si>
  <si>
    <t>Se realizó la reparación de ventanería programada. Serecibe copia de contrato como evidencia.</t>
  </si>
  <si>
    <t>Presentar propuesta de diseño para fachadas, urbanismo y mobiliario urbano para las areas exteriores del HRD</t>
  </si>
  <si>
    <t>Propuesta radicada a Gerencia</t>
  </si>
  <si>
    <t>Se presenta render en formato Mp4.</t>
  </si>
  <si>
    <t>Elaborar Cronograma de gestión para definir situación de Infraestructura, habitabilidad y reubicación de Sede Santa Rosa de Viterbo</t>
  </si>
  <si>
    <t>Cronograma de gestión infraestructura Sede Santa Rosa de Viterbo</t>
  </si>
  <si>
    <t>Gestión de riesgo departamental generó informe donde  se da el concepto de desalojo de la Sede Santa Rosa de Viterbo. Se genera compromiso entre el municipio de Santa rosa  y el HRD para llevar a cab las adecuaciones necesarias para dar cumplimiento a los requerimientos de habilitación. Se definió traslado de la Sede santa rosa a casa del adulto mayor. Se evidencia acta.</t>
  </si>
  <si>
    <t>CENTRAL DE MEZCLAS</t>
  </si>
  <si>
    <t>Definir cronograma para Auditoría Interna de cumplimiento de Resolución 444 de 2008 con líder de calidad.</t>
  </si>
  <si>
    <t>Cronograma de Auditoría Interna para cumplimiento de resolución 444 de 2008</t>
  </si>
  <si>
    <t>Cronograma de Auditoría Interna para cumplimiento de resolución 444 de 2009</t>
  </si>
  <si>
    <t>Líder central de Mezcalas
Líder de Calidad</t>
  </si>
  <si>
    <t>30 de Agosto de 2020</t>
  </si>
  <si>
    <t>Se cuenta con matriz de seguimiento, y acta de comité MIPG del 25 de noviembre</t>
  </si>
  <si>
    <t>Definir necesidades de area, equipos y procesos necesarias para preparación de medicamentos oncológicos en CAM HRD.</t>
  </si>
  <si>
    <t>Informe de necesidades para habiliotación de preparaciones oncológicas en Central de Mezclas, radicado a Gerencia</t>
  </si>
  <si>
    <t>Líder Servicio farmacéutico</t>
  </si>
  <si>
    <t>15 de Agosto de 2020</t>
  </si>
  <si>
    <t>Se decide que por ahora no se va a realizar preparación de medicamentos oncológicos por lo cual no se va a incluir dentro de la certificación del INVIMA</t>
  </si>
  <si>
    <t>Capacitación al total del personal del Servicio farmacéutico en Cuadro de Control y Gestor de proyectos para Auditoría INVIMA</t>
  </si>
  <si>
    <t>Capacitación Realizada al personal del servicio farmacéutico HRD</t>
  </si>
  <si>
    <t>Lista de Asistencia a Capacitación.</t>
  </si>
  <si>
    <t>Corrdinadora Calidad Farmacia
Getión Documental</t>
  </si>
  <si>
    <t>Se han realizado capacitacioes al personal del servicio farmacéutico y al personal asistencial relacionadas con las generalidades de Cam, procesos, procedimientos propios del Servicio farmaceutico , asi como de la CAM. Esta pendiente que reciban capacitación sobre estos temas el personal del bloque quirurgico , urgencias y UC.</t>
  </si>
  <si>
    <t>SOCIALMENTE RESPONSABLES</t>
  </si>
  <si>
    <t>SISTEMA DE SALUD Y SEGURIDAD EN EL TRABAJO</t>
  </si>
  <si>
    <t>Actualizar en el gestor documental la caracterización del subproceso de seguridad y salud en el trabajo y los documentos adjuntos al subproceso</t>
  </si>
  <si>
    <t>Subproceso actualizado en el Gestor Documental</t>
  </si>
  <si>
    <t>Líder SIGASST</t>
  </si>
  <si>
    <t>se encuentra documentado en normalziacion de procesos</t>
  </si>
  <si>
    <t>Elaborar el protocolo laboral de bioseguridad para los trabajadores en la  contingencia COVID 19</t>
  </si>
  <si>
    <t>Protocolo laboral de bioseguridad Elaborado</t>
  </si>
  <si>
    <t>Protocolo laboral de Bioseguridad</t>
  </si>
  <si>
    <t>31 de Octubre de 2020</t>
  </si>
  <si>
    <t>Publicación del reglamento de higiene y seguridad y salud en e ltrabajo en la pagina web de l hospital.</t>
  </si>
  <si>
    <t>Reglamento de higiene y SST publicado en página web del HRD</t>
  </si>
  <si>
    <t>15 de Octubre de 2020</t>
  </si>
  <si>
    <t xml:space="preserve">Se evidencia en la pagina web la publicación </t>
  </si>
  <si>
    <t>Diseñar el programa de Capacitación y entrenamiento de SST</t>
  </si>
  <si>
    <t>Programa de capacitación y entrenamiento de SST</t>
  </si>
  <si>
    <t>se realizo programa y se ejeutaron la capacitaciones previstas.</t>
  </si>
  <si>
    <t>Diseñar el procedimiento para evaluar el impacto sobre la Seguridad y Salud en el Trabajo en cambios internos y externos que se presenten en la entidad (Gestión del Cambio)</t>
  </si>
  <si>
    <t>Procedimeinto eleborado y normalizado</t>
  </si>
  <si>
    <t>documento normalizado</t>
  </si>
  <si>
    <t>Diseñar programa de estilo de vida saludable, incluyendo campañas específicas tendientes a la prevención y control, de la farmacodependencia, el alcoholismo y el tabaquismo, entre otros</t>
  </si>
  <si>
    <t>Programa de estilo de vida saludable diseñado.</t>
  </si>
  <si>
    <t>Programa de estilo de vida saludable.</t>
  </si>
  <si>
    <t>Programa estilo de vida saludable diseñado,  normalizado.</t>
  </si>
  <si>
    <t>Realizar inspecciones de seguridad de extintores y redes contra incendio con participación de la brigada de emergencia</t>
  </si>
  <si>
    <t>Inspecciones programadas / Inspecciones realizadas</t>
  </si>
  <si>
    <t>Informe de inspecciones</t>
  </si>
  <si>
    <t>31 de Julio de 2020
30 de Noviembre de 2020</t>
  </si>
  <si>
    <t>Se realziaron 2 inspecciones  una en julio otra en noviembre.</t>
  </si>
  <si>
    <t xml:space="preserve">Diseña plataforma web para el registro de entrega de EPP que cumpla con los items requeridos por el Ministerio de trabajo: Nivel de exposicion al riesgo (circular 17), fecha y hora de entrega, identificacion del trabajador y tipo de EPP entregado </t>
  </si>
  <si>
    <t>Plataforma diseñada</t>
  </si>
  <si>
    <t>31 de Julio de 2020</t>
  </si>
  <si>
    <t>Plataforma se diseñó y actualmente se encuientra en funcionamiento.</t>
  </si>
  <si>
    <t xml:space="preserve">Evaluacion de accidentes laborales para cierre de casos </t>
  </si>
  <si>
    <t>Informe evaluación de accidentes.</t>
  </si>
  <si>
    <t>31 de Agosto de 2020
31 de Diciembre de 2020</t>
  </si>
  <si>
    <t>El día 9 de septiembre 2 pm se realizó reunion virtual con el medico Diego cardenas de la ARL positiva y se dio cierrre a los casos de accidentes laborales del 1 de enero de 2020 a la fecha.</t>
  </si>
  <si>
    <t>SISTEMA DE GESTIÓN AMBIENTAL</t>
  </si>
  <si>
    <t xml:space="preserve">Socializar la politica de gestion ambiental </t>
  </si>
  <si>
    <t>Politica de Gestión Ambiental socializada</t>
  </si>
  <si>
    <t>Se alcalzo a socializar la politica de gestion ambiental en un 60% en el año 2020</t>
  </si>
  <si>
    <t xml:space="preserve">Actualizar normograma  ambiental </t>
  </si>
  <si>
    <t>Normograma Ambiental actualizado</t>
  </si>
  <si>
    <t>se evidencia la actualización del normograma</t>
  </si>
  <si>
    <t xml:space="preserve">Actualizar PGIRASA con el nuevo proceso de central de mezclas </t>
  </si>
  <si>
    <t>PGIRASA actualizado con Central de Mezclas</t>
  </si>
  <si>
    <t>Se inclutyó la Central Mezclas en el PGIRASA y se presento el 3 de noviembre para aprobación para normalziar. Documento normalizado.</t>
  </si>
  <si>
    <t>Realizar auditorias de gestión de residuos mensual</t>
  </si>
  <si>
    <t>Auditorias programadas / Auditorias realizadas</t>
  </si>
  <si>
    <t>Informe de Auditorias realizadas</t>
  </si>
  <si>
    <t>31 de Diciembre de2020</t>
  </si>
  <si>
    <t>no se realizó la auditoria de abril de 2020, las evidencias se encuentran en el archivo de la oficina de seguridad y salud en trabajo</t>
  </si>
  <si>
    <t>Actualizar inventario de contenedores para la compra y reposición de contenedores  dañados</t>
  </si>
  <si>
    <t>Inventario de contenedores actualizado</t>
  </si>
  <si>
    <t xml:space="preserve">Se envió inventario de cotenedores en estudio previo al Sr Fredy Alejandro para la compra de los contenedores </t>
  </si>
  <si>
    <t xml:space="preserve">Normalizar el manual de control de plagas y socializarlo con las diferentes areas para que se realice el reporte  </t>
  </si>
  <si>
    <t>Manual de control de plagas Normalizado y Socializado</t>
  </si>
  <si>
    <t>Se presentó el 3 de noviembre de 2020</t>
  </si>
  <si>
    <t xml:space="preserve">realizar  inspecciones de control de plagas </t>
  </si>
  <si>
    <t>Informe Inspecciones ralizadas</t>
  </si>
  <si>
    <t>Se realizo inspecciones de control de plagas, los meses de marzo y abril no realizaron  la actividad</t>
  </si>
  <si>
    <t xml:space="preserve">Implementar campañas de buenas prácticas para el ahorro de energía (optimizar uso de computadores y equipos ) </t>
  </si>
  <si>
    <t>Campañas programadas / Campañas realizadas</t>
  </si>
  <si>
    <t>Evidencia campañas realizadas</t>
  </si>
  <si>
    <t>se realizo campaña en pagina web a traves de videos</t>
  </si>
  <si>
    <t>ADMINISTRATIVAMENTE FUERTES</t>
  </si>
  <si>
    <t>Avanzando en MIPG</t>
  </si>
  <si>
    <t>TALENTO HUMANO: Gestión estratégica del talento humano</t>
  </si>
  <si>
    <t xml:space="preserve">Actualizar el plan de bienestar e incentivos </t>
  </si>
  <si>
    <t>Plan de bienestar e incentivos actualizado</t>
  </si>
  <si>
    <t>Líder de talento humano</t>
  </si>
  <si>
    <t>Febrero de 2020</t>
  </si>
  <si>
    <t>En el mes de febrero se actualizó el plan de incentivos para los colaboradores de planta de la institución.</t>
  </si>
  <si>
    <t>Formular y adoptar el procedimiento de vinculacón y desvinculación de colaboradores</t>
  </si>
  <si>
    <t>Procedimienot elaborado y normalizado</t>
  </si>
  <si>
    <t>Procedimiento elaborado y remitido a lider de desarrollo organizacional</t>
  </si>
  <si>
    <t>Se elabora procedimiento de vinculación de personal y se remite a desarrollo organizacional.</t>
  </si>
  <si>
    <t>Elaborar un procedimiento  de inducción y reinducción en el puesto de trabajo, dependienco de las competencias asignadas a cada cargo</t>
  </si>
  <si>
    <t>Procedimiento  de inducción/reinducción elaborado</t>
  </si>
  <si>
    <t>Procedimiento ya se elaboró y se remitio a Desarrollo organizacional</t>
  </si>
  <si>
    <t>Elaborar una matriz de perfiles  de servidores públicos y colaboradores que contenga las competencias de conocimiento y habilidades, para la toma de decisiones de encargos, movilidad etc</t>
  </si>
  <si>
    <t>Matriz elaborada</t>
  </si>
  <si>
    <t>Octubre 30 de 2020</t>
  </si>
  <si>
    <t>Se realizó matriz de perfies de personal de planta- no se cuenta con caracterización de colaboradores</t>
  </si>
  <si>
    <t>TALENTO HUMANO: Política de integridad</t>
  </si>
  <si>
    <t>Formular y adoptar política de integridad</t>
  </si>
  <si>
    <t>Política formulada y adpoptada mediante resolución</t>
  </si>
  <si>
    <t>Política formulada, Resolución de adopción</t>
  </si>
  <si>
    <t>Líder Talento Humano Líder Atención al usuario</t>
  </si>
  <si>
    <t>Se estructuró documento con política de Integridad y se remitió a Talento Humano para su respectiva revisión; en espera de Correcciones. La politica no se normalizó</t>
  </si>
  <si>
    <t>Socializar plataforma estratégica y código de integridad en plataforma AVA</t>
  </si>
  <si>
    <t>Publicar curso referente a plataforma estratégica, política y código de integridad en plataforma AVA</t>
  </si>
  <si>
    <t>Curso publicado en plataforma AVA e informe de calificaciones</t>
  </si>
  <si>
    <t>Líder Talento Humano - Líder SIAU</t>
  </si>
  <si>
    <t>Agosto de 2020</t>
  </si>
  <si>
    <t>se evidencia en la plataforma AVA estructurado el curso de integridad. 
http://formacion.hrd.gov.co/
OCI: Se recomienda incentivar a los trabajadores a realizar el curso de Integridad.</t>
  </si>
  <si>
    <t>Desplegar información relativa a los valores adoptados a través del código de integriadad mediante diferentes estrategias publicitarias</t>
  </si>
  <si>
    <t>Valores difundidos a través de campañas audiovisuales/Valores adoptados mediante código de integridad</t>
  </si>
  <si>
    <t xml:space="preserve">Material audiovisual </t>
  </si>
  <si>
    <t>Líder de talento humano, líder de comunicaciones, Lider de planeación</t>
  </si>
  <si>
    <t>Noviembre de 2'020</t>
  </si>
  <si>
    <t>Aplicar encuesta para verificar resultados de las actividades de socialización del código de integridad</t>
  </si>
  <si>
    <t>Encuestas aplicadas y tabuladas/Total de trabajadores del hospital</t>
  </si>
  <si>
    <t xml:space="preserve">Informe de resultados </t>
  </si>
  <si>
    <t>Diciembre de 2020</t>
  </si>
  <si>
    <t>DIRECCIONAMIENTO ESTRATÉGICO Y PLANEACIÓN: Planeación institucional</t>
  </si>
  <si>
    <t>Elaboración de diagnóstico de la entidad y caracterización de usuarios</t>
  </si>
  <si>
    <t>Diagnóstico de la entidad elaborado  y usuarios caracterizados</t>
  </si>
  <si>
    <t xml:space="preserve">Diagnóstico de la entidad caracterización de usuarios </t>
  </si>
  <si>
    <t>Líder de planeación - Líder SIAU</t>
  </si>
  <si>
    <t xml:space="preserve">Diganóstico y caracterización de usuarios realizada. Se recibe documento adjunto con evidenca de caacterizaciones. </t>
  </si>
  <si>
    <t>Formular plan de desarrollo de forma concertada con líderes del hospital</t>
  </si>
  <si>
    <t>Un Plan de desarrollo formulado y aprobado mediante acuerdo de junta directiva</t>
  </si>
  <si>
    <t>Plan de desarrollo formulado y acuerdo de junta directiva</t>
  </si>
  <si>
    <t xml:space="preserve">Líder de planeación  </t>
  </si>
  <si>
    <t>Junio de 2020</t>
  </si>
  <si>
    <t>Se concertá con cada uno de los líderes el Plan de Desarrollo “Cuidar tu salud, nuestra prioridad” que es presentado y aprobado por junta directiva del 22 de junio de 2020.</t>
  </si>
  <si>
    <t>Socializar plan de desarrollo aprobado</t>
  </si>
  <si>
    <t>Actividades de socialización de plan de desarrollo: 1.Reunión comité directivo  2.Evento dirigido a trabajadores y comunidad 3.Boletín institucional        4.Página web           5.Carteleras institución         6.Televisores insitucionales 7.Curso plataforma AVA</t>
  </si>
  <si>
    <t>Actas, material audiovisual, boletines</t>
  </si>
  <si>
    <t>Líder de planeación - Líder Comunicaciones</t>
  </si>
  <si>
    <t>Julio de 2020</t>
  </si>
  <si>
    <t>Se evidencia socializado en :
1. Página web
2. Plataforma AVA
3. Reunión comité directivo
4. Correos dirigidos a líderes de procesos teniendo en cuenta la emergencia sanitaria.
5. Junta directiva</t>
  </si>
  <si>
    <t>Formulación de planes operativos anuales, (Plan de desarrollo)</t>
  </si>
  <si>
    <t xml:space="preserve">Planes operativos (plan de desarrollo) formulados </t>
  </si>
  <si>
    <t>Planes operativos, acta de junta directiva.</t>
  </si>
  <si>
    <t>Se formulan planes operativos 2020 concertadamente con los líderes de proceso. Se socializa en reunión de Junta Directiva Septiembre de 2020. y se publican en la pagina web del HRD</t>
  </si>
  <si>
    <t>Formular y publicar el Plan de Anticorrupción y atención al ciudadano</t>
  </si>
  <si>
    <t>PAAC formulado y publicado en página web</t>
  </si>
  <si>
    <t>Lide de planeación Profesional de apoyo direccionamiento</t>
  </si>
  <si>
    <t>31 de enero de 2020</t>
  </si>
  <si>
    <t>Se evidencia publicado en la página webel del HRD</t>
  </si>
  <si>
    <t>Formulación de planes de acción MIPG para la vigencia 2020</t>
  </si>
  <si>
    <t xml:space="preserve">Planes de acción MIPG formulados </t>
  </si>
  <si>
    <t>Planes de acción MIPG formulados y publicados en página web</t>
  </si>
  <si>
    <t>Enero de 2020</t>
  </si>
  <si>
    <t>Analisis de información obtenida de encuesta para identificar necesidades de información y/o servicios por parte de usuarios</t>
  </si>
  <si>
    <t>Encuestas tabuladas /encuestas aplicadas *100%</t>
  </si>
  <si>
    <t xml:space="preserve">Encuestas aplicadas Documento de análisis </t>
  </si>
  <si>
    <t>Líder de Planeación - Líder SIAU</t>
  </si>
  <si>
    <t>Octubre de 2020</t>
  </si>
  <si>
    <r>
      <rPr>
        <sz val="11"/>
        <color rgb="FF000000"/>
        <rFont val="Arial"/>
        <family val="2"/>
        <charset val="1"/>
      </rPr>
      <t>Llega analisi de informe de analisi de información, igualmente s</t>
    </r>
    <r>
      <rPr>
        <sz val="11"/>
        <color rgb="FF000000"/>
        <rFont val="Calibri"/>
        <family val="2"/>
        <charset val="1"/>
      </rPr>
      <t>e evidencia seguimiento a PQRS publicado en la página web.</t>
    </r>
  </si>
  <si>
    <t>Formulación del PAMEC institucional</t>
  </si>
  <si>
    <t>PAMEC formulado</t>
  </si>
  <si>
    <t>PAMEC formulado y remitido a Secretaría de Salud</t>
  </si>
  <si>
    <t>15 de febrero de 2020</t>
  </si>
  <si>
    <t>Se formuló con cada líder de procesos, donde se plantearon actividades según los procesos priorizados; se remitió el plan a la Secretaria de Salud Departamental.</t>
  </si>
  <si>
    <t>Revisión de políticas y actualización según necesidad</t>
  </si>
  <si>
    <t>Revisión y actualización de políticas</t>
  </si>
  <si>
    <t>Políticas revisadas</t>
  </si>
  <si>
    <t>Líder de Planeación - Líder de calidad</t>
  </si>
  <si>
    <t>29 de Agosto de 2020</t>
  </si>
  <si>
    <r>
      <rPr>
        <sz val="11"/>
        <color rgb="FF000000"/>
        <rFont val="Arial"/>
        <family val="2"/>
        <charset val="1"/>
      </rPr>
      <t xml:space="preserve">Se revisaron las políticas Se actualizó la guia para la elaboración de políticas.
</t>
    </r>
    <r>
      <rPr>
        <sz val="11"/>
        <color rgb="FF000000"/>
        <rFont val="Calibri"/>
        <family val="2"/>
        <charset val="1"/>
      </rPr>
      <t>Se realizó a través de la Líder de Calidad y  Auditoría Comités vigentes y políticas institucionales vigencia 2019 CI-034-2020</t>
    </r>
  </si>
  <si>
    <t>Revisión de comités institucionales y actualización  según necesidad</t>
  </si>
  <si>
    <t>Revisión y actualización de comités institucionales</t>
  </si>
  <si>
    <t>Comités actualizados</t>
  </si>
  <si>
    <t>Se realizó a través de la Líder de Calidad y  Auditoría Comités vigentes y políticas institucionales vigencia 2019 CI-034-2020</t>
  </si>
  <si>
    <t>DIRECCIONAMIENTO ESTRATÉGICO Y PLANEACIÓN: Gestión Presupuestal y eficiancia del gasto público</t>
  </si>
  <si>
    <t>Formulación de presupuesto para la vigencia 2021 conforme lineamientos y cronograma emitidos por la Secretaría de Hacienda del departamento de Boyacá</t>
  </si>
  <si>
    <t>Presupuesto elaborado y aprobado por el CONFIS</t>
  </si>
  <si>
    <t>Presupuesto elaborado Acta de junta directiva Resolución CONFIS</t>
  </si>
  <si>
    <t>Profesional de apoyo direccionamiento</t>
  </si>
  <si>
    <t>31 de diciembre</t>
  </si>
  <si>
    <t xml:space="preserve">Llega el  actas del  acuerdo </t>
  </si>
  <si>
    <t>Realizar modificaciones al presupuesto aprobado para la vigencia 2020, conforme a requerimientos de la institución</t>
  </si>
  <si>
    <t>Modificaciones realizadas/modificaciones requeridas</t>
  </si>
  <si>
    <t>Modificiones realizadas Acuerdos de junta directiva                             Resoluciones de CONFIS</t>
  </si>
  <si>
    <t xml:space="preserve">Llegan las actas de acuerdos </t>
  </si>
  <si>
    <t>GESTIÓN CON VALORES PARA RESULTADOS: Fortalecimiento organizacional y simplificación de procesos</t>
  </si>
  <si>
    <t>Realizar inventario de procesos y procedimientos pendientes por actualizar y formular</t>
  </si>
  <si>
    <t>Inventario elaborado y presentado en comité Operativo</t>
  </si>
  <si>
    <t>Inventario elaborado Acta de comité</t>
  </si>
  <si>
    <t>Líder de desarrollo organizacional</t>
  </si>
  <si>
    <t>Se elabora listado y cronograma de subprocesos por actualizar de acuerdo a cronograma de levantamiento de riesgos.</t>
  </si>
  <si>
    <t>De forma concertada con líderes, definir cronograma de formulación y /o actualización de procesos y procedimientos pendientes</t>
  </si>
  <si>
    <t>Cronograma elaborado y socializado en comité operativo</t>
  </si>
  <si>
    <t>Cronograma elaborado Acta de comité</t>
  </si>
  <si>
    <t>Se elabora listado y cronograma de subprocesos por actualizar de acuerdo a cronograma de levantamiento de riesgos. Los proceso y subprocesos por crear quedan pendientes por realizar según actualización de mapa de Procesos.</t>
  </si>
  <si>
    <t>Dar cumplimiento a cronograma propuesto</t>
  </si>
  <si>
    <t>Procesos-procedimientos normalizados/Procesos-procedimientos programados según cronograma</t>
  </si>
  <si>
    <t>Cronograma                   Procesos y procedimientos formulados / actualizados, según cronograma</t>
  </si>
  <si>
    <t>Todos los líderes</t>
  </si>
  <si>
    <t xml:space="preserve">Se unifico cronograma junto con el cronograma de levantamiento de matriz de riesgos y se generaron compromisos para la caracterización de los subprocesos que no están caracterizados </t>
  </si>
  <si>
    <t>GESTIÓN CON VALORES PARA RESULTADOS: Gobierno digital</t>
  </si>
  <si>
    <t>Documentar, establecer e implementar el Plan estratégico de Teconolgía de la Información - PETI-</t>
  </si>
  <si>
    <t>PETI normalizado y adoptado mediante resolución</t>
  </si>
  <si>
    <t>PETI normalizado Resolución de adopción</t>
  </si>
  <si>
    <t>Líder de gestión de información</t>
  </si>
  <si>
    <t>30 de marzo: Objetivo estratégico, alcance del documento, marco normativo y análisis de la situación.  30 de agosto: Entendimiento estratégico. A 30 de octubre: Modelo de gestión de TI. A 31 de diciembre Modelo de planeación</t>
  </si>
  <si>
    <t>Se evidencia los siguientes documentos normalizados Gestión de la Información, Manual para la Gestión de la política de Seguridad de la Información, Manual Plan Estratégico de Seguridad y Privacidad de la Información código: 351-1-P5-M1, Esquema de Publicación, Transparencia y Acceso a la Información, código: 351-1-F4, Manual Estrategia de Conocimiento, uso, Apropiación y Divulgación de los Servicios TI código: 351-1-M5 Plan Estratégico de las Tecnologías de la Información y las Comunicaciones código: 351-1-M6, Administración del Sistema,</t>
  </si>
  <si>
    <t>GESTIÓN CON VALORES PARA RESULTADOS: Seguridad Digital</t>
  </si>
  <si>
    <t>Construcción y adopción de política de seguridad de la información y protección de datos</t>
  </si>
  <si>
    <t>Política elaborada y adoptada mediante resolución</t>
  </si>
  <si>
    <t>30 de marzo de 2020</t>
  </si>
  <si>
    <t>Documentar, establecer e implementar el Plan estratégico de seguridad de la información.</t>
  </si>
  <si>
    <t>Documento elaborado y normalizado</t>
  </si>
  <si>
    <t>31 de diciembre de 2020</t>
  </si>
  <si>
    <t>GESTIÓN CON VALORES PARA RESULTADOS: Defensa Jurídica</t>
  </si>
  <si>
    <t>Actualización de políticas de defensa jurídica</t>
  </si>
  <si>
    <t>Políticas de defensa jurídica actualizadas y adoptadas mediante resolución</t>
  </si>
  <si>
    <t>Políticas actualizadas  Resolución de adopción</t>
  </si>
  <si>
    <t>Asesor jurídico interno</t>
  </si>
  <si>
    <t>Continua vigente la Resolución de políticas de defensa jurídica, en el  comité de conciliación del mes de junio se presenta la metodología para implementar actualización de políticas, dadas las sugerencias deberá modificarse para ser presentadas nuevamente.</t>
  </si>
  <si>
    <t>Elevar consulta a la Agencia Nacional de defensa jurídica del estado, respecto de la obligatoriedad de reporte de informe de procesos judiciales</t>
  </si>
  <si>
    <t>Consulta respecto de la obligatoriedad de reporte de informe de procesos judiciales ante la ANDJE</t>
  </si>
  <si>
    <t>Radicado de documento</t>
  </si>
  <si>
    <t>Marzo de 2020</t>
  </si>
  <si>
    <t>Se solicitó modificación de fecha toda vez que por Contingencia COVID -19, y a la fecha no se ha recibido soporte de cumplimiento de la actividad.</t>
  </si>
  <si>
    <t>Realizar reuniones de comité de conciliaciones con la periodicidad establecida en la normatividad actual</t>
  </si>
  <si>
    <t>Reuniones de comité realizadas/reuniones programadas</t>
  </si>
  <si>
    <t>Permanente</t>
  </si>
  <si>
    <t>8 sesiones en el primer semestre de 2020. No se ha recepcionado información correspondiente al segundo semestre de 2020</t>
  </si>
  <si>
    <t>Presentar informe de estado de procesos judiciales ante el comité de conciliaciones.</t>
  </si>
  <si>
    <t>Informes presentados ante comité de conciliaciones</t>
  </si>
  <si>
    <t>Informes presentados   Actas de reunión</t>
  </si>
  <si>
    <t>Asesor jurídico externo</t>
  </si>
  <si>
    <t>Julio (con corte a junio) y Diciembre (con corte a diciembre</t>
  </si>
  <si>
    <t>Acta N° 08 de 2020 del 30 de junio de 2020, se presentó informe semestral de proceos judiciales. No se cuenta con evidencias de diciembre</t>
  </si>
  <si>
    <t>Presentar informe de proyección de contingencias judiciales a la oficina de contabilidad</t>
  </si>
  <si>
    <t>Informe de proyección de contingencias judiciales presentado a oficina de contabilidad</t>
  </si>
  <si>
    <t>Informe elaborado en formato establecido por Ministerio Salud y de Protección Social. Envío de informe via correo electrónico</t>
  </si>
  <si>
    <t>Trimestral a partir de enro de 2020 y en el momento en que se presente alguna novedad.</t>
  </si>
  <si>
    <t>Se hacen llegar al correo contabilidad@hrd.gov.co dos informes en abril con corte a marzo y primera semana de julio con corte a junio de 2020.</t>
  </si>
  <si>
    <t>Dar respuesta de tutelas dentro de los términos previstos en la ley</t>
  </si>
  <si>
    <t>Total de tutelas respondidas en términos/total de tutelas en las que se vincula al hospital</t>
  </si>
  <si>
    <t>Respuestas radicadas de forma oportuna</t>
  </si>
  <si>
    <t xml:space="preserve">Permanente </t>
  </si>
  <si>
    <t>A la fecha se ha dado respuesta oportuna tal cual lo dispone la ley a las acciones de tutela radicadas en la ESE;
No se ha recepcionado información correspondiente al segundo semestre de 2020.</t>
  </si>
  <si>
    <t>Actualización permanente del estado de procesos judiciales en al aplicativo SIHO</t>
  </si>
  <si>
    <t>Procesos actualizados/total de procesos</t>
  </si>
  <si>
    <t>Aplicativo SIHO con información actualizada</t>
  </si>
  <si>
    <t xml:space="preserve">Cargue de información oportuna al aplicativo SIHO para los trimestres enero-marzo; abril- junio- de los siguientes trimestres no llego evidencias </t>
  </si>
  <si>
    <t>GESTIÓN CON VALORES PARA RESULTADOS: Servicio al ciudadano</t>
  </si>
  <si>
    <t>Definir cronograma de trabajo propuesto para la audiencia de rendición de cuentas</t>
  </si>
  <si>
    <t xml:space="preserve">Cronograma de Rendición de Cuentas </t>
  </si>
  <si>
    <t>Se distribuyeron tareas con los funcionarios para la logística del evento, que incluyó organización, entrega y recepción de encuestas según acta de reunión del 16 de enero del 2020, la cual reposa en el archivo del líder de planeación.</t>
  </si>
  <si>
    <t>Definir canales y metodologías que se emplearán para desarrollar las actividades de rendición de cuentas</t>
  </si>
  <si>
    <t>Informe y/o documento que mencione mediante que canales y metodologias se desarrollara la rendición de cuentas.</t>
  </si>
  <si>
    <t>Plan de Rendición de cuentas 2020: http://hrd.gov.co/category/ley-1712/6-planeacion/6-1-politicas-lineamientos-y-manuales/d-plan-de-rendicion-de-cuentas/
- Se realizó la invitación a través de redes sociales, página web y correos electrónicos 
https://www.facebook.com/hospitalregionalduitama/videos/641403506626567
https://www.youtube.com/watch?v=aRhPWSSSB2w
https://twitter.com/HospitalDuitama/status/1232349981090238464
https://www.facebook.com/hospitalregionalduitama/photos/a.1574380612787736/3096522663906849/
Siguiente columna evidencia de invitación por email</t>
  </si>
  <si>
    <t xml:space="preserve">Consolidar la información con el equipo interno de apoyo para presentar RDC </t>
  </si>
  <si>
    <t>Información consolidada</t>
  </si>
  <si>
    <t>Se consolida la información de cada área y cada una de las actividades e indices de desempeño para la RDC , se presenta informe.</t>
  </si>
  <si>
    <t xml:space="preserve">Estructurar presentación definitiva y Pubicarla oportunamente, en la página web de la entidad.
</t>
  </si>
  <si>
    <t>Presentación definitiva</t>
  </si>
  <si>
    <t>Plan de Rendición de cuentas 2020: http://hrd.gov.co/category/ley-1712/6-planeacion/6-1-politicas-lineamientos-y-manuales/d-plan-de-rendicion-de-cuentas/</t>
  </si>
  <si>
    <t>Realizar transmisión en vivo (facebook live) de la audiencia de RDC</t>
  </si>
  <si>
    <t>Transmisión en vivo realizada</t>
  </si>
  <si>
    <t>Líder de comunicaciones</t>
  </si>
  <si>
    <t xml:space="preserve"> Se realiza transmisión de la audiencia de rendición de cuentas en los siguientes links: https://www.facebook.com/hospitalregionalduitama/videos/950360018712614
https://www.facebook.com/hospitalregionalduitama/videos/196147975072919</t>
  </si>
  <si>
    <t>Publicar video de audiencia de rendición de cuentas en página web.</t>
  </si>
  <si>
    <t>Video publicado</t>
  </si>
  <si>
    <t>Se evidencia publicación del video en sigueintes link https://www.facebook.com/hospitalregionalduitama/videos/630158297760890
http://hrd.gov.co/category/ley-1712/2-informacion-de-interes/noticias/page/3/
https://www.youtube.com/watch?v=f-5TOpb5A4I&amp;t=6s</t>
  </si>
  <si>
    <t>Realizar actividades de rendición de cuentas parciales dirigida a grupos de interés</t>
  </si>
  <si>
    <t>Actividades de rención de cuentas parciales, dirigidas a grupos de interés</t>
  </si>
  <si>
    <t>Líder de planeación - Líder SIAU - Líder de comunicaciones</t>
  </si>
  <si>
    <t xml:space="preserve">Julio y octubre de 2020 </t>
  </si>
  <si>
    <t>Se estructuró la rendición de cuentas en la plataforma AVA, con la socialización del plan de Desarrollo 2020-2024 http://formacion.hrd.gov.co/enrol/index.php?id=23</t>
  </si>
  <si>
    <t>Fortalecer la rendición de cuentas con distintos formatos accesibles con lenguaje comprensible al ciudadano.</t>
  </si>
  <si>
    <t>Material audiovisual con diferentes formatos accesibles con lenguaje comprensible al ciudadano</t>
  </si>
  <si>
    <t>Presentaciones
Listas de asistencia 
Acta de rendición de Cuentas</t>
  </si>
  <si>
    <t xml:space="preserve">Se elabooró boletín y guión para la elaboración de material audiovisual e impreso para la rendición de cuentas. </t>
  </si>
  <si>
    <t>Notificar a la Superintendencia Nacional de Salud la realización de audiciencia de RDC, según lineamientos.</t>
  </si>
  <si>
    <t>Informe y acta publicadas</t>
  </si>
  <si>
    <t>Acta de rendición de cuentas Informe de audiencia pública</t>
  </si>
  <si>
    <t xml:space="preserve">Se notifica según el lineamiento a la Superintendencia Nacional de Salud la RDC, lo cual queda plasmado en acta.
</t>
  </si>
  <si>
    <t>Adelantar actividades de difusión
a través de medios internos y
externos para promover que los
funcionarios de la ESE y la
ciudadanía en general conozcan y
participen en el desarrollo de la
estrategia de rendición de
cuentas institucional.</t>
  </si>
  <si>
    <t xml:space="preserve">
Actividades desarrolladas/actividades programadas
</t>
  </si>
  <si>
    <t>Material audiovisual publicado.</t>
  </si>
  <si>
    <t>Oficina de comunicaciones       Líder SIAU</t>
  </si>
  <si>
    <t>Invitaciones:
https://www.facebook.com/hospitalregionalduitama/videos/193141078764806
https://www.facebook.com/hospitalregionalduitama/photos/a.1574380612787736/3096522663906849/
 Se realizaron actividades para difusión como lo son video, publicación en lenguaje de señas.</t>
  </si>
  <si>
    <t>Informar a los usuarios los mecanismos y canales de participación en actividades de rendición de cuentas</t>
  </si>
  <si>
    <t>Información publicada respecto a los canales de participación en las actividades de RDC</t>
  </si>
  <si>
    <t>Convocar a entes de control para participar en actividades de Rendición de Cuentas del HRD</t>
  </si>
  <si>
    <t>Convocatoria realizada</t>
  </si>
  <si>
    <t>Las invitaciones se enviaron a través de correo físico</t>
  </si>
  <si>
    <t>Presentar ante las instancias
competentes el informe de
evaluación del desarrollo de la
estrategia de rendición de cuentas
2019.</t>
  </si>
  <si>
    <t>Informe elaborado y remitido a instancias competentes</t>
  </si>
  <si>
    <t xml:space="preserve">Asesora de control interno                         </t>
  </si>
  <si>
    <t>Según cronograma de plan de auditorías</t>
  </si>
  <si>
    <t>Informe elaborado y remitido a instancias competentes mediante oficio CI 29-2020,de 04 de marzo 2020,enviado por correo electrónico y publicado en pagina web http://hrd.gov.co/category/ley-1712/7-control/7-1-informes-de-gestion-evaluacion-y-auditoria/</t>
  </si>
  <si>
    <t>Retroalimentar las observaciones de los participantes en la rendición de cuentas sobre la gestión institucional, ante comité operativo</t>
  </si>
  <si>
    <t>Observaciones a la audiencia de rendición de cuentas socializadas ante comité operativo</t>
  </si>
  <si>
    <t>Acta de comité operativo</t>
  </si>
  <si>
    <t xml:space="preserve">Se evidencia acta de comité operativo </t>
  </si>
  <si>
    <t>Complementar la caracterización de usuarios de la entidad</t>
  </si>
  <si>
    <t>Caracterización de usuarios complementada</t>
  </si>
  <si>
    <t>Documento elaborado y publicado</t>
  </si>
  <si>
    <t>Lider de atención al usuario                          Líder de planeación</t>
  </si>
  <si>
    <r>
      <rPr>
        <sz val="9"/>
        <color rgb="FF000000"/>
        <rFont val="Verdana"/>
        <family val="2"/>
        <charset val="1"/>
      </rPr>
      <t>Se evidencia en el acta No. 5 del 30 de octubre de 2020 del Comité Institucional de Gestion y Desempeño y Calidad, itém: SIAU, numeral 1. GUIA DE CARACTERIZACIÓN DE USUARIOS V0. Normalizado</t>
    </r>
    <r>
      <rPr>
        <sz val="11"/>
        <color rgb="FF000000"/>
        <rFont val="Arial"/>
        <family val="2"/>
        <charset val="1"/>
      </rPr>
      <t xml:space="preserve">documento elaborado y publicado en la plataforma del hospital http://hrd.gov.co/category/ley-1712/10-instrumentos-de-gestion-de-informacion-publica/10-9-mecanismos-para-presentar-quejas-y-reclamos-en-relacion-con-omisiones-o-acciones-del-sujeto-obligado/ </t>
    </r>
  </si>
  <si>
    <t>Publicación de mensajes de contenido audiovisual con lenguaje incluyente</t>
  </si>
  <si>
    <t>Material audiovisual con lenguaje incluyente/Material audiovisual publicado</t>
  </si>
  <si>
    <t>Material audiovisual publicado</t>
  </si>
  <si>
    <t>Se publica material con lenguaje incluyente en el siguiente link https://www.youtube.com/channel/UCiSBuD2c9_rqhIV9jqBveYQ/videos?view_as=subscriber  En nuestro canal de Youtube se encuentra todo el material audiovisual SUBTITULADO</t>
  </si>
  <si>
    <t xml:space="preserve">Elaborar protocolo de atención con enfoque diferencial </t>
  </si>
  <si>
    <t>Protocolo de atención con enfoque diferencial elaborado y adopatado mediante Resolución</t>
  </si>
  <si>
    <t>SIAU / Coordinadora sedes integradas</t>
  </si>
  <si>
    <t>Se evidencia un documento en construcción pero no se encuentra normalizado, por lo tanto no se evidencia la socilalización del mismo..
Esta actividad estaba programada para Mayo del 2020.
Esta actividad no se cumple puesto que fue normalizado como se evidencia según acta N° 6 del 01 de diciembre de 2020, del Comité Institucional de Gestión y Desempeño y Calidad, en el ítem SIAU- Guia de Atención Integral en Salud con Enfoque Diferencial V0</t>
  </si>
  <si>
    <t xml:space="preserve">Socializar protocolo de atención con enfoque diferencial </t>
  </si>
  <si>
    <t>Número de socializaciones del Protocolo de atención con enfoque diferencial, a personal de la sede principal y sedes integradas</t>
  </si>
  <si>
    <t>No. Socializaciones realizadas/ No. Socializaciones programadas</t>
  </si>
  <si>
    <t>Septiembre de 2020</t>
  </si>
  <si>
    <t>Generar en un lugar visible de la página web un enlace a la sección de trámites y servicios, donde se Proporcione un listado con el nombre de cada trámite o servicio.</t>
  </si>
  <si>
    <t>Enlace generado en lugar visible de página web</t>
  </si>
  <si>
    <t>Ya se genero link SUIT para acceso a la seccione de trámites y servicio. Revisar Home de página web, seccion link de enlaces de intereses.</t>
  </si>
  <si>
    <t>Verificar la viabilidad para dar continuidad a la racionalización de los trámites inscritos en la plaforma</t>
  </si>
  <si>
    <t>Verificación la viabilidad para dar continuidad a la racionalización de los trámites inscritos en la plaforma</t>
  </si>
  <si>
    <t>Actas de reunión con líderes de proceso en las que se concluya la viabilidad de continuar con la racionalización de los trámites inscritos</t>
  </si>
  <si>
    <t>se evidencia la inscripción el SUIT de 9 trámites de la ESE Hospital Regional de Duitama</t>
  </si>
  <si>
    <t>Racionalizar como minimo dos tramites en la vigencia 2.020 de los que se encuentran inscritos en el SUIT.</t>
  </si>
  <si>
    <t>Trámites racionalizados</t>
  </si>
  <si>
    <t>se evidencia la racionalización de solicitud historias clínicas.</t>
  </si>
  <si>
    <t>Identificación de las mejoras a realizar en los trámites</t>
  </si>
  <si>
    <t>Reuniones para identicar mejoras a los trámites inscritos</t>
  </si>
  <si>
    <t xml:space="preserve">Actas de reunión con líderes de proceso. </t>
  </si>
  <si>
    <t>Atención a PQRSF radicados por los usuarios, dentro de los términos establecidos en la normatividad vigente</t>
  </si>
  <si>
    <t>PQRSF contestadas dentro de términos establecidos/PQRSF radicadas por los usuarios</t>
  </si>
  <si>
    <t>Respuestas entregadas al usuario, respuestas publicadas en página web o carteleras</t>
  </si>
  <si>
    <t>Líder de atención al usuario</t>
  </si>
  <si>
    <t>Se cuenta com docuemento de seguimiento PQRSD.</t>
  </si>
  <si>
    <t>EVALUACIÓN DE RESULTADOS: Seguimiento y evaluación del desempeño institucional</t>
  </si>
  <si>
    <t>Realizar seguimiento al cumplimiento de planes operativos/planes de acción</t>
  </si>
  <si>
    <t>Seguimiento al cumplimiento de Planes operativos/planes de acción</t>
  </si>
  <si>
    <t>Matriz de evaluación diligenciada y remitida a asesora de control interno y revisoría fiscal</t>
  </si>
  <si>
    <t>30 de noviembre (corte a 30 de octubre)</t>
  </si>
  <si>
    <t>Evidencias de seguimiento en matriz entregada por el Ingeniero David Delgado y seguiemiento al cuarto trimestre por Richard Arevalo</t>
  </si>
  <si>
    <t>Desarrollo de aplicativo para captura de información relativa a indicadores financieros y de calidad</t>
  </si>
  <si>
    <t>Aplicativo diseñado y en operación</t>
  </si>
  <si>
    <t>Aplicativo diseñado, informes generados</t>
  </si>
  <si>
    <t>Profesional de apoyo direccionamiento          Lider de gestión de la información</t>
  </si>
  <si>
    <t>julio de 2020</t>
  </si>
  <si>
    <t>Se desarrollo aplicativo en lataforma PACH con el cual se hace seguimiento a indicadores finacieros y de calidad. Se adjunta evidencia plataforma.</t>
  </si>
  <si>
    <t>Seguimiento a indicadores finacieros y de calidad</t>
  </si>
  <si>
    <t>Número de reniones de seguimiento realizadas/Número de reuniones de sesguimiento programadas</t>
  </si>
  <si>
    <t>Acta de reuniones</t>
  </si>
  <si>
    <t>Mensual</t>
  </si>
  <si>
    <t>A la fecha se han realizado 6/6 haciendo seguimiento correspondiente a cada uno de los indicadores.
Se realizó análisis de indicadores de percepción de los ciudadanos respecto a indicadores de calidad en lo que tiene que ver con satisfacción de acuerdo a la Resolución 256 de 2016. Se anexan listados de asistencia, actas e informe trimestral.
Acta 12 : Miércoles 08 de enero del 2020
Acta 01: Miércoles 12 de febrero del 2020
Acta 02: Jueves 12 de marzo 2020.
Acta 03: Miércoles 08 de abril 2020
Acta 04: Miércoles 13 de mayo 2020
Acta 05: Miércoles 10 de junio 2020
Acta 06: Viernes 10 de julio 2020
Tablero de indicadores y listados de asistencia.</t>
  </si>
  <si>
    <t>Realización de autodiagnósticos MIPG</t>
  </si>
  <si>
    <t>Autodiagnósticos realizados/autodiagnósticos diseñados por DAFP</t>
  </si>
  <si>
    <t>Autodiagnósticos realizados y remitidos a líder de planeación</t>
  </si>
  <si>
    <t>Noviembre de 2020</t>
  </si>
  <si>
    <t>Se evidencia la realización de autodiagnósticos</t>
  </si>
  <si>
    <t>Socialización de resultados de autodiagnósticos en comité de gestión y desempeño</t>
  </si>
  <si>
    <t xml:space="preserve">Socialización realizada  </t>
  </si>
  <si>
    <t>Acta de reunión</t>
  </si>
  <si>
    <t xml:space="preserve">Se socializa ante el comité de MIPG departamental y a gerencia y subgerencia mediante correo electronico </t>
  </si>
  <si>
    <t>INFORMACIÓN Y COMUNICACIÓN: Gestión documental</t>
  </si>
  <si>
    <t>Mantener actualizado el inventario de activos de información del hospital.</t>
  </si>
  <si>
    <t>Matriz inventario de
activos de información.</t>
  </si>
  <si>
    <t xml:space="preserve">Información actualizada </t>
  </si>
  <si>
    <t>Líder de gestión de la información</t>
  </si>
  <si>
    <t>https://docs.google.com/spreadsheets/d/1Y3jsLd_rNNGxWGmLmbV1akUAXkHSj-oNQ9oW4F8c2GU/edit#gid=0
https://docs.google.com/spreadsheets/d/1IbRiIP212CkWzMjc8voBHpXaUcPwjh0PALG3URjh1Ow/edit#gid=291375352</t>
  </si>
  <si>
    <t>Depuración de Historias clínicas de acuerdo con la normatividad vigente (Acuerdo 004 de 2019 del AGN y Rln 839 de 2017 de Ministerio de Protección Social).</t>
  </si>
  <si>
    <t>Número de historias clínicas depuradas/Número de Historias clínicas por depurar</t>
  </si>
  <si>
    <t>Inventario documental a eliminar, Actas de comité de Historias clínicas, y comité institucional de gestión y desempeño, publicaciones en página web.</t>
  </si>
  <si>
    <t>Líder Gestión Documental</t>
  </si>
  <si>
    <t>Se evidencia según acta N° 3 del 30 de septiembre de 2020, del Comité Institucional de Gestión y Desempeño y Calidad, en el ítem MANUALES- NUMERAL 4: MANUAL PLAN INSTITUCIONAL DE ARCHIVO PINAR</t>
  </si>
  <si>
    <t>Actualizar el PINAR (Plan institucional de archivos)</t>
  </si>
  <si>
    <t>PINAR actualizado y adoptado mediante resolución de gerencia</t>
  </si>
  <si>
    <t>PINAR actualizado y Resolución de aprobación, acta de comité institucional de gestión y desempeño</t>
  </si>
  <si>
    <t>Pinar actualizado se encuentra en el siguiente link http://hrd.gov.co/resolucion-193-de-2020/</t>
  </si>
  <si>
    <t>Destruir la documentación aprobada para eliminar y entregar para reciclaje.</t>
  </si>
  <si>
    <t>Documentación picada y acta de entrega a reciclaje</t>
  </si>
  <si>
    <t>Actas de entrega para reciclaje</t>
  </si>
  <si>
    <t xml:space="preserve">Se evidencian acta de eliminación de documentos :
acta N°001 de 20 de enero de 2020.
acta N°015 de 28 de febrero de 2020.
acta N°001 de 13 de marzo de 2020.
acta N°017 de 22 de mayo de 2020.
OCI: Se recomienda que las actas sean numeradas consecutivamente.  </t>
  </si>
  <si>
    <t>Socialización de tablas de retención documental aprobadas.</t>
  </si>
  <si>
    <t>3 socializaciones realizadas</t>
  </si>
  <si>
    <t>Socializaciones realizadas/Socializaciones programadas</t>
  </si>
  <si>
    <t>Gestión documental</t>
  </si>
  <si>
    <t>se evidencia capacitación realizada el 11 de noviembre del 2020.
se evidencia oficio CI 80-2020 del 05 de noviembre con programación de auditoria de control interno con apoyo del Líder de Gestión Documental con la respectiva programación.  Auditoría Organización de archivos de gestión.
se evidencia en el acta de fecha 29 de Diciembre del 2020. del comité de Gestión Desempeño y Calidad la respectiva socialización de TRD.</t>
  </si>
  <si>
    <t>Elaboración de cronograma de transferencias documentales</t>
  </si>
  <si>
    <t>1 croograma de transferencias documentales elaborado y socializado</t>
  </si>
  <si>
    <t>Cronograma elaborado, publicación en página web y correos enviados a líderes de procesos</t>
  </si>
  <si>
    <t>marzo de 2020</t>
  </si>
  <si>
    <t>EN EL MES DE DICIEMBRE 2019 FUE ELABORADO EL CRONOGRAMA DE TRANSFERENCIAS DOCUMENTALES PARA 2020, EL CUAL FUE SOCIALIZADO POR CORREO INSTITUCIONAL A CADA UNO DE LOS LÍDERES DE PROCESO</t>
  </si>
  <si>
    <t>Entrega de informe de cumplimiento de transferencias documentales</t>
  </si>
  <si>
    <t xml:space="preserve">1 informe de cumplimiento de transferencias documentales realizado </t>
  </si>
  <si>
    <t>Informe de cumplimiento de transferencias documentales y soporte de entrega a subgerencia administrativa</t>
  </si>
  <si>
    <t>Se cuenta con informe de cumplimiento de transferencias documentales, ademas se cuenta con las actas de transferencias documentales</t>
  </si>
  <si>
    <t>Organización de fondo acumulado</t>
  </si>
  <si>
    <t>40 metros lineales</t>
  </si>
  <si>
    <t>Número de metros de fondo acumulado organizado</t>
  </si>
  <si>
    <t>Inventario de eliminación y publicación en página web</t>
  </si>
  <si>
    <t>20 a 30 de junio y 20 restanates a diciembre de 2.020</t>
  </si>
  <si>
    <t>A 30 DE JUNIO SE HAN INTERVENIDO 20 METROS LINALES,  A LOS CUALES SE LES APLICÓ EL PROCESO DE DEPURACIÓN  Y COMO RESULTADO ESTÁ LA DOCUMENTACIÓÓN ORGANIZADA Y REGISTRADA EN EL INVENTARIO DOCUMENTAL, EL CUAL SE ENVIÁ A COMUNICACIONES PARA SU PUBLICACIÓN EN LA PÁGINA WEB DEL HOSPITAL.</t>
  </si>
  <si>
    <t>Dar cumplimiento al cronograma de transferencias</t>
  </si>
  <si>
    <t>Transferencias documentales realizadas/transferencias documentales programadas</t>
  </si>
  <si>
    <t>Actas de entrega de transferencias documentales e inventario de transferencias documentales y publicación en página web</t>
  </si>
  <si>
    <t>Llíder Gestión Documental - todos los líderes</t>
  </si>
  <si>
    <t>Se cuenta con acta del mes de septiembre, donde se evidencia cumplimiento de un 80%</t>
  </si>
  <si>
    <t>Actividades de prevención y conservación de documentos</t>
  </si>
  <si>
    <t>1 Fumigación realizada</t>
  </si>
  <si>
    <t>Contrato suscrito recibido a satisfacción por parte del supervisor</t>
  </si>
  <si>
    <t>Subgerencia administrativa Gestión documental</t>
  </si>
  <si>
    <t>ESTE PROCESO FUE ACORDADO CON LA SUBGERENTE ADMINISTRATIVA Y ESTA PENDIENTE DE REALIZARLA.</t>
  </si>
  <si>
    <t>Recarga de extintores ubicados en el archivo central</t>
  </si>
  <si>
    <t>2 extintores recargados</t>
  </si>
  <si>
    <t>Sello de recarga sobre cada extintor</t>
  </si>
  <si>
    <t>Mantenimiento</t>
  </si>
  <si>
    <t>Se recargo los extintores mediante contrato 208-2020</t>
  </si>
  <si>
    <t>INFORMACIÓN Y COMUNICACIÓN: Transparencia, acceso a la información pública, y lucha contra la corrupción</t>
  </si>
  <si>
    <t>Diseñar matriz de publicación de la información</t>
  </si>
  <si>
    <t>Matriz diseñada y socializada</t>
  </si>
  <si>
    <t>Se realizo y esta publicada en el gestor documental y en proceso de cargue de la información. 
Esquema de Publicación, Transparencia y Acceso a la Información, código: 351-1-F4</t>
  </si>
  <si>
    <t xml:space="preserve">Publicar información en la página web de la entidad, teniendo en cuenta requerimientos de entes de control </t>
  </si>
  <si>
    <t>Publicaciones realizadas según requerimientos de entes de control</t>
  </si>
  <si>
    <t>Publicación de ejecuciones presupuestales, estados financieros, Planes de acción, plan de desarrollo, resoluciones y acuerdos, indicadores de satisfacción de usuarios, entre otros</t>
  </si>
  <si>
    <t>Según solicitud</t>
  </si>
  <si>
    <t>http://hrd.gov.co/category/ley-1712/5-presupuesto/5-2-ejecucion-presupuestal-historica-anual/
http://hrd.gov.co/category/ley-1712/5-presupuesto/5-3-estados-financieros/
http://hrd.gov.co/category/ley-1712/7-control/7-2-reportes-de-control-interno/
http://hrd.gov.co/category/ley-1712/7-control/7-1-informes-de-gestion-evaluacion-y-auditoria/
http://hrd.gov.co/category/ley-1712/8-contratacion/8-4-plan-anual-de-adquisiciones/
http://hrd.gov.co/category/ley-1712/10-instrumentos-de-gestion-de-informacion-publica/10-10-informe-de-peticiones-quejas-reclamos-denuncias-y-solicitudes-de-acceso-a-la-informacion/</t>
  </si>
  <si>
    <t>Elaboración de material audiovisual educativo para los primeros niveles de atención</t>
  </si>
  <si>
    <t>Piezas de Material audiovisual educativo elaborado y publicado</t>
  </si>
  <si>
    <t>3 a abril, 3 a agosto y 3 a diciembre</t>
  </si>
  <si>
    <t>Se cuenta con evidencia  Audiovisual sobre anticorrupcion https://www.facebook.com/watch/?v=301277010991977 Se realiza material educativo para prevención de COVID-19</t>
  </si>
  <si>
    <t>Realización de Monitoreo y Revisión del impacto de la Estrategia Antitrámites</t>
  </si>
  <si>
    <t>Informe de evaluación del impacto de la estrategia</t>
  </si>
  <si>
    <t>se realizó seguimiento en la plataforma SUIT por parte de la OCI</t>
  </si>
  <si>
    <t>Mantener actualizada la pagina WEB según la Ley 1712 de 2014</t>
  </si>
  <si>
    <t>Pagina web actualizada de acuerdo a la Ley 1712 de 2014</t>
  </si>
  <si>
    <t>NO CUMPLE según informe ITA del 03/12/2020</t>
  </si>
  <si>
    <t>Divulgación de los datos abiertos </t>
  </si>
  <si>
    <t>Publicación de datos</t>
  </si>
  <si>
    <t>Información requerida por la ley 1712 de 2014 publicada y actualizada</t>
  </si>
  <si>
    <t>GESTIÓN DEL CONOCIMIENTO Y LA INNOVACIÓN</t>
  </si>
  <si>
    <t>Cargar cursos en plataforma AVA, tentiendo en cuenta necesidades de comunicación</t>
  </si>
  <si>
    <t>Cursos cargados en AVA/Solicitudes de cargue de cursos realizada</t>
  </si>
  <si>
    <t>Cursos publicados en plataforma AVA y estadística de realización del curso.</t>
  </si>
  <si>
    <t>Líder gestión del conocimiento</t>
  </si>
  <si>
    <t>Se cuenta con documento donde se evidencia los cursos cargados a la plataforma AVA</t>
  </si>
  <si>
    <t>Definir plan de capacitaciones para la vigencia</t>
  </si>
  <si>
    <t>Plan de capacitaciones definido</t>
  </si>
  <si>
    <t>Se define el plan de capacitaciones para el 2020 y se publica en plataforma AVA</t>
  </si>
  <si>
    <t>Realizar seguimiento al cumplimiento del plan de capacitaciones</t>
  </si>
  <si>
    <t>Seguimientos realizados y socializados en comité operativo</t>
  </si>
  <si>
    <t>Seguimientos realizados               Actas de comité operativo</t>
  </si>
  <si>
    <t>Trimestral hasta diciembre de 2020</t>
  </si>
  <si>
    <t>Se socializo mediante plataforma institucional el plan de capacitaciones, se entrego informe de seguimiento a planeacion, calidad y control interno. Este comité se dejo de realizar al cambio de gerencia.</t>
  </si>
  <si>
    <t>Dar cumplimiento al plan de capacitaciones</t>
  </si>
  <si>
    <t>Cursos realizados/cursos programados</t>
  </si>
  <si>
    <t>Listado de asistencias</t>
  </si>
  <si>
    <t>Todos los líderes - Líder gestión del conocimiento.</t>
  </si>
  <si>
    <t>Según cronograma de capacitaciones. Evaluación trimestral.</t>
  </si>
  <si>
    <t>Se cuenta con las lista de asistencias más un informe avance.</t>
  </si>
  <si>
    <t xml:space="preserve">Definir proceso de inducción del personal en formación, e incluirlo en el programa de inducción y reinducción. </t>
  </si>
  <si>
    <t>Proceso elaborado y normalizado</t>
  </si>
  <si>
    <t>En proceso. Revisión Diciembre de 2020.</t>
  </si>
  <si>
    <t>Ejecutar actividades de inducción del personal en formación, remitido por las instituciones con las cuales se cuenta con convenio de docencia y servicio.</t>
  </si>
  <si>
    <t>Actividades de inducción realizadas</t>
  </si>
  <si>
    <t>Mayo y noviembre de 2020</t>
  </si>
  <si>
    <t xml:space="preserve">ültimo proceso de Inducción realizado fue en noviembre de 2020. </t>
  </si>
  <si>
    <t>Socializar los resultados de investigaciones en las que participe el hospital</t>
  </si>
  <si>
    <t>Socialización de resultados realizada/investigaciones realizadas</t>
  </si>
  <si>
    <t>Publicaciones en página web, boletines institucionales, entre otros</t>
  </si>
  <si>
    <t>Líder gestión del conocimiento               Líder de comunicaciones</t>
  </si>
  <si>
    <t xml:space="preserve">Se presentaron resultados al comité de Ética e investigación. Se cuenta con soporte de la investigación “MEDICIÓN DEL CLIMA DE SEGURIDAD DEL PACIENTE EN UN HOSPITAL DE SEGUNDO NIVEL DE COMPLEJIDAD DEL DEPARTAMENTO DE BOYACA”  </t>
  </si>
  <si>
    <t>CONTROL INTERNO: Ambiente de control</t>
  </si>
  <si>
    <t>Formulación y aprobación del plan de auditorías</t>
  </si>
  <si>
    <t>Plan de auditorías formulado y aprobado en comité de G y D</t>
  </si>
  <si>
    <t>Líder de calidad Asesora de Control interno</t>
  </si>
  <si>
    <t>Control Interno en conjunto con Líder de Calidad realizan auditoria a politicas y comites , se presento el informe al comité operativo y se presentó plan de mejora. 2/2 http://hrd.gov.co/category/ley-1712/7-control/7-3-planes-de-mejoramiento/</t>
  </si>
  <si>
    <t>Seguimiento al cumplimiento del plan de auditorías y presentación de informe de cumplimiento en comité operativo</t>
  </si>
  <si>
    <t>Seguimientos realizados/Seguimientos programados</t>
  </si>
  <si>
    <t>Informes generados   Actas de comité operativo</t>
  </si>
  <si>
    <t>Cumplimiento al plan de auditorías formulado</t>
  </si>
  <si>
    <t>Auditorías realizadas/auditorías programadas</t>
  </si>
  <si>
    <t xml:space="preserve">Formato de auditoría diligenciado.                    Planes de mejora formulados. </t>
  </si>
  <si>
    <t>Según cronograma</t>
  </si>
  <si>
    <t>http://hrd.gov.co/category/ley-1712/7-control/7-3-planes-de-mejoramiento/     https://docs.google.com/viewerng/viewer?url=http://hrd.gov.co/wp-content/uploads/2020/02/PLAN-ANUAL-DE-AUDITORES-2020-1_compressed.pdf&amp;hl=es</t>
  </si>
  <si>
    <t>Formular planes de mejora ante hallazgos realizados en auditorías internas y externas</t>
  </si>
  <si>
    <t>Acciones e mejora formuladas/hallazgos realizados</t>
  </si>
  <si>
    <t>Planes de mejora suscritos y radicados a lider de calidad y control interno</t>
  </si>
  <si>
    <t>Según fechas de hallazgos</t>
  </si>
  <si>
    <t>A la fecha se han formulado planes de mejora estipulados en el cronograma. http://hrd.gov.co/wp-content/uploads/2020/02/PLAN-ANUAL-DE-AUDITORES-2020-1_compressed.pdf</t>
  </si>
  <si>
    <t>Consolidar el PUMI (Plan Unificado de Mejoramiento Institucional) y realizar seguimiento y monitorea a los planes de mejora suscritos</t>
  </si>
  <si>
    <t>PUMI unificado y monitoreos realizados</t>
  </si>
  <si>
    <t>PUMI actualizado   Informe de seguimiento            Actas de reuniones de comité operativo</t>
  </si>
  <si>
    <t>Mensualmente hasta el 31 de diciembre</t>
  </si>
  <si>
    <t>Se presentó informe el día 6 de julio de 2020 en comité operativo. NOTA: El comité operativo se suspende debido a la emergencia sanitaria por pandemia COVID-19 declarada el 16 de marzo de 2020. ( se propone realizar dos comités mensuales)</t>
  </si>
  <si>
    <t>CONTROL INTERNO: Gestión de riesgos institucionales</t>
  </si>
  <si>
    <t>Seguimiento a matriz de riesgo institucional</t>
  </si>
  <si>
    <t>Seguimientos realizados</t>
  </si>
  <si>
    <t>Seguimientos realizados y publicados en página web</t>
  </si>
  <si>
    <t>Asesora de control interno                         Líder de Planeación</t>
  </si>
  <si>
    <r>
      <rPr>
        <sz val="11"/>
        <color rgb="FF000000"/>
        <rFont val="Calibri"/>
        <family val="2"/>
        <charset val="1"/>
      </rPr>
      <t xml:space="preserve">Se envió a través de </t>
    </r>
    <r>
      <rPr>
        <b/>
        <sz val="11"/>
        <color rgb="FF000000"/>
        <rFont val="Calibri"/>
        <family val="2"/>
        <charset val="1"/>
      </rPr>
      <t>oficio CI 10-2020 del 14 de enero de 2020</t>
    </r>
    <r>
      <rPr>
        <sz val="11"/>
        <color rgb="FF000000"/>
        <rFont val="Calibri"/>
        <family val="2"/>
        <charset val="1"/>
      </rPr>
      <t xml:space="preserve">,a los correos institucionales y publicada en la pagina web,Con copia subgerencia administrativa, líder de comunicación, líder de calidad y líder de planeación, Asesor de del Proceso Gestión de la Información, talento humano.
</t>
    </r>
    <r>
      <rPr>
        <b/>
        <sz val="11"/>
        <color rgb="FF000000"/>
        <rFont val="Calibri"/>
        <family val="2"/>
        <charset val="1"/>
      </rPr>
      <t xml:space="preserve">http://hrd.gov.co/category/ley-1712/7-control/7-2-reportes-de-control-interno/
</t>
    </r>
    <r>
      <rPr>
        <sz val="11"/>
        <color rgb="FF000000"/>
        <rFont val="Calibri"/>
        <family val="2"/>
        <charset val="1"/>
      </rPr>
      <t xml:space="preserve">Se envió a través de </t>
    </r>
    <r>
      <rPr>
        <b/>
        <sz val="11"/>
        <color rgb="FF000000"/>
        <rFont val="Calibri"/>
        <family val="2"/>
        <charset val="1"/>
      </rPr>
      <t>oficio  CI 38-2020 del 12 de mayo de 2020,</t>
    </r>
    <r>
      <rPr>
        <sz val="11"/>
        <color rgb="FF000000"/>
        <rFont val="Calibri"/>
        <family val="2"/>
        <charset val="1"/>
      </rPr>
      <t xml:space="preserve"> los correos institucionales y publicada en la pagina web,Con copia : subgerencia administrativa, subgerencia científica, líder de comunicación, líder de calidad y líder de planeación, Asesor de del Proceso Gestión de la Información, talento humano, Revisoría Fiscal</t>
    </r>
    <r>
      <rPr>
        <b/>
        <sz val="11"/>
        <color rgb="FF000000"/>
        <rFont val="Calibri"/>
        <family val="2"/>
        <charset val="1"/>
      </rPr>
      <t xml:space="preserve"> http://hrd.gov.co/category/ley-1712/7-control/7-2-reportes-de-control-interno/
</t>
    </r>
    <r>
      <rPr>
        <sz val="11"/>
        <color rgb="FF000000"/>
        <rFont val="Calibri"/>
        <family val="2"/>
        <charset val="1"/>
      </rPr>
      <t>Se envió a través de</t>
    </r>
    <r>
      <rPr>
        <b/>
        <sz val="11"/>
        <color rgb="FF000000"/>
        <rFont val="Calibri"/>
        <family val="2"/>
        <charset val="1"/>
      </rPr>
      <t xml:space="preserve"> oficio  CI- 067-2020 del 11 de septiembre de 2020, </t>
    </r>
    <r>
      <rPr>
        <sz val="11"/>
        <color rgb="FF000000"/>
        <rFont val="Calibri"/>
        <family val="2"/>
        <charset val="1"/>
      </rPr>
      <t xml:space="preserve">Subgerencia Administrativa, Subgerencia Científica, Líder de Comunicación, Líder de Calidad y Líder de Planeación, Asesor de del Proceso Gestión de la Información, Talento Humano, Revisoría Fiscal, Gestión Documental, Líder de Costos, Líder de Desarrollo Organizacional, Apoyo a Calidad. </t>
    </r>
    <r>
      <rPr>
        <b/>
        <sz val="11"/>
        <color rgb="FF000000"/>
        <rFont val="Calibri"/>
        <family val="2"/>
        <charset val="1"/>
      </rPr>
      <t xml:space="preserve">http://hrd.gov.co/wp-content/uploads/2020/09/INFORME-FINAL-PAAC-SEGUNDO-SEGUIMIENTO-2020-2.pdf
</t>
    </r>
  </si>
  <si>
    <t>Seguimiento al cumplimiento del Plan Anticorrupción y atención al ciudadano</t>
  </si>
  <si>
    <t>Total de cumplimiento</t>
  </si>
  <si>
    <t>INFORME SEGUIMIENTO A PLANES DE ACCIÓN TERCER TRIMENSTRE DE 2020</t>
  </si>
  <si>
    <t>POLÍTICA</t>
  </si>
  <si>
    <t>NUMERO ACTIVIDADES</t>
  </si>
  <si>
    <t>CUMPLIMIENTO TOTAL</t>
  </si>
  <si>
    <t>CUMPLIMIENTO PARCIAL</t>
  </si>
  <si>
    <t>NO CUMPLIDAS</t>
  </si>
  <si>
    <t>TRABAJANDO EN CONDICIONES DE SEGURIDAD, CALIDAD Y CALIDEZ</t>
  </si>
  <si>
    <t>NOS  EVALUAMOS Y MEJORAMOS</t>
  </si>
  <si>
    <t>REINGENIERÍA DE PROCESOS</t>
  </si>
  <si>
    <t>RESUMEN CUMPLIMIENTO PLAN DE ACCIÓN TERCER TRIMESTRE DE 2020</t>
  </si>
  <si>
    <t>CUMPLIMIENTO GENERAL</t>
  </si>
  <si>
    <t>ACTIVIDADES</t>
  </si>
  <si>
    <t>CUMPLIDO</t>
  </si>
  <si>
    <t>% CUMPLIDO</t>
  </si>
  <si>
    <t>GESTIÓN DE EQUIPOS</t>
  </si>
  <si>
    <t>TALENTO HUMANO: Gestión estratégica del Talento Humano</t>
  </si>
  <si>
    <t>TALENTO HUMANO: Política de Integridad</t>
  </si>
  <si>
    <t>EVALUACIÓN DE RESULTADOS: Seguimientoy evaluación del desempeño institucional</t>
  </si>
  <si>
    <t>INFORMACIÓN Y COMUNICACIÓN: Gestión Documental</t>
  </si>
  <si>
    <t>INFORMACIÓN Y COMUNICACIÓN: Transparencia, acceso a la iformación pública y lucha contra la corrupción</t>
  </si>
  <si>
    <t>CONTROL INTERNO: gstión de Riesgos Institucionales</t>
  </si>
  <si>
    <t>TOTALES</t>
  </si>
  <si>
    <t>% CUMPLIMIENTO</t>
  </si>
  <si>
    <t>EJE ESTRATÉGICO 1.  TRABAJANDO EN  CONDICIONES DE SEGURIDAD, CALIDAD Y CALIDEZ.</t>
  </si>
  <si>
    <t>CUMPLIMIENTO PLAN ACCIÓN 2020</t>
  </si>
  <si>
    <t>PROGRAMA</t>
  </si>
  <si>
    <t>1. TRABAJANDO EN  CONDICIONES DE SEGURIDAD, CALIDAD Y CALIDEZ.</t>
  </si>
  <si>
    <t>2. SUPERANDO LA PANDEMIA</t>
  </si>
  <si>
    <t>3. NOS EVALUAMOS Y MEJORAMOS</t>
  </si>
  <si>
    <t>4. COMPETITIVOS Y SOSTENIBLES</t>
  </si>
  <si>
    <t>TOTAL</t>
  </si>
  <si>
    <t>5. SOCIALMENTE RESPONSABLES</t>
  </si>
  <si>
    <t>6. ADMINISTRATIVAMENTE FUERTES</t>
  </si>
  <si>
    <t>EJE ESTRATÉGICO 2.  SUPERANDO LA PANDEMIA</t>
  </si>
  <si>
    <t>EJE ESTRATÉGICO 3.  NOS EVALUAMOS Y MEJORAMOS.</t>
  </si>
  <si>
    <t>EJE ESTRATÉGICO 4.  COMPETITIVOS Y SOSTENIBLES.</t>
  </si>
  <si>
    <t>EJE ESTRATÉGICO 5.  SOCIALMENTE RESPONSABLES</t>
  </si>
  <si>
    <t>EJE ESTRATÉGICO 6.  ADMINISTRATIVAMENTE FUERTES</t>
  </si>
  <si>
    <t>Meta</t>
  </si>
  <si>
    <t>A</t>
  </si>
  <si>
    <t>Cumplimiento</t>
  </si>
  <si>
    <t>No cumplido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</si>
</sst>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F800]dddd&quot;, &quot;mmmm\ dd&quot;, &quot;yyyy"/>
    <numFmt numFmtId="165" formatCode="0.0%"/>
  </numFmts>
  <fonts count="23" x14ac:knownFonts="1">
    <font>
      <sz val="11"/>
      <color rgb="FF000000"/>
      <name val="Calibri"/>
      <family val="2"/>
      <charset val="1"/>
    </font>
    <font>
      <sz val="10"/>
      <name val="Arial"/>
      <family val="2"/>
      <charset val="1"/>
    </font>
    <font>
      <sz val="14"/>
      <color rgb="FF000000"/>
      <name val="Arial"/>
      <family val="2"/>
      <charset val="1"/>
    </font>
    <font>
      <b/>
      <sz val="11"/>
      <color rgb="FF000000"/>
      <name val="Arial"/>
      <family val="2"/>
      <charset val="1"/>
    </font>
    <font>
      <sz val="11"/>
      <color rgb="FF000000"/>
      <name val="Arial"/>
      <family val="2"/>
      <charset val="1"/>
    </font>
    <font>
      <b/>
      <sz val="33"/>
      <color rgb="FF000000"/>
      <name val="Arial"/>
      <family val="2"/>
      <charset val="1"/>
    </font>
    <font>
      <b/>
      <sz val="16"/>
      <color rgb="FF000000"/>
      <name val="Arial"/>
      <family val="2"/>
      <charset val="1"/>
    </font>
    <font>
      <b/>
      <sz val="22"/>
      <color rgb="FF000000"/>
      <name val="Arial"/>
      <family val="2"/>
      <charset val="1"/>
    </font>
    <font>
      <sz val="10"/>
      <color rgb="FF000000"/>
      <name val="Arial"/>
      <family val="2"/>
      <charset val="1"/>
    </font>
    <font>
      <b/>
      <sz val="18"/>
      <color rgb="FF000000"/>
      <name val="Arial"/>
      <family val="2"/>
      <charset val="1"/>
    </font>
    <font>
      <b/>
      <sz val="28"/>
      <color rgb="FF000000"/>
      <name val="Arial"/>
      <family val="2"/>
      <charset val="1"/>
    </font>
    <font>
      <b/>
      <sz val="48"/>
      <color rgb="FF000000"/>
      <name val="Arial"/>
      <family val="2"/>
      <charset val="1"/>
    </font>
    <font>
      <sz val="9"/>
      <color rgb="FF000000"/>
      <name val="Verdana"/>
      <family val="2"/>
      <charset val="1"/>
    </font>
    <font>
      <sz val="12"/>
      <color rgb="FF333333"/>
      <name val="Arial"/>
      <family val="2"/>
      <charset val="1"/>
    </font>
    <font>
      <u/>
      <sz val="11"/>
      <color rgb="FF0563C1"/>
      <name val="Calibri"/>
      <family val="2"/>
      <charset val="1"/>
    </font>
    <font>
      <b/>
      <sz val="11"/>
      <color rgb="FF000000"/>
      <name val="Calibri"/>
      <family val="2"/>
      <charset val="1"/>
    </font>
    <font>
      <sz val="20"/>
      <color rgb="FF000000"/>
      <name val="Arial"/>
      <family val="2"/>
      <charset val="1"/>
    </font>
    <font>
      <sz val="10"/>
      <color rgb="FF000000"/>
      <name val="Calibri"/>
      <family val="2"/>
      <charset val="1"/>
    </font>
    <font>
      <b/>
      <sz val="10"/>
      <color rgb="FF000000"/>
      <name val="Calibri"/>
      <family val="2"/>
      <charset val="1"/>
    </font>
    <font>
      <sz val="11"/>
      <color rgb="FF000000"/>
      <name val="Calibri"/>
      <family val="2"/>
      <charset val="1"/>
    </font>
    <font>
      <sz val="18"/>
      <color rgb="FF000000"/>
      <name val="Calibri"/>
      <family val="2"/>
      <charset val="1"/>
    </font>
    <font>
      <b/>
      <sz val="20"/>
      <color rgb="FF000000"/>
      <name val="Calibri"/>
      <family val="2"/>
    </font>
    <font>
      <b/>
      <sz val="20"/>
      <name val="Calibri"/>
      <family val="2"/>
    </font>
  </fonts>
  <fills count="25">
    <fill>
      <patternFill patternType="none"/>
    </fill>
    <fill>
      <patternFill patternType="gray125"/>
    </fill>
    <fill>
      <patternFill patternType="solid">
        <fgColor rgb="FFFFFFFF"/>
        <bgColor rgb="FFF2F2F2"/>
      </patternFill>
    </fill>
    <fill>
      <patternFill patternType="solid">
        <fgColor rgb="FF00B0F0"/>
        <bgColor rgb="FF549ADA"/>
      </patternFill>
    </fill>
    <fill>
      <patternFill patternType="solid">
        <fgColor rgb="FFBDD7EE"/>
        <bgColor rgb="FFD9D9D9"/>
      </patternFill>
    </fill>
    <fill>
      <patternFill patternType="solid">
        <fgColor rgb="FFFFFF00"/>
        <bgColor rgb="FFFFFF66"/>
      </patternFill>
    </fill>
    <fill>
      <patternFill patternType="solid">
        <fgColor rgb="FFFFC000"/>
        <bgColor rgb="FFFF972F"/>
      </patternFill>
    </fill>
    <fill>
      <patternFill patternType="solid">
        <fgColor rgb="FFFFE699"/>
        <bgColor rgb="FFFFFF66"/>
      </patternFill>
    </fill>
    <fill>
      <patternFill patternType="solid">
        <fgColor rgb="FFFFFF66"/>
        <bgColor rgb="FFFFE699"/>
      </patternFill>
    </fill>
    <fill>
      <patternFill patternType="solid">
        <fgColor rgb="FF7030A0"/>
        <bgColor rgb="FF55215B"/>
      </patternFill>
    </fill>
    <fill>
      <patternFill patternType="solid">
        <fgColor rgb="FFEAD5FF"/>
        <bgColor rgb="FFDEE6EF"/>
      </patternFill>
    </fill>
    <fill>
      <patternFill patternType="solid">
        <fgColor rgb="FFFF0000"/>
        <bgColor rgb="FFFF3838"/>
      </patternFill>
    </fill>
    <fill>
      <patternFill patternType="solid">
        <fgColor rgb="FFF6BBA4"/>
        <bgColor rgb="FFFFA6A6"/>
      </patternFill>
    </fill>
    <fill>
      <patternFill patternType="solid">
        <fgColor rgb="FF1E9A44"/>
        <bgColor rgb="FF008000"/>
      </patternFill>
    </fill>
    <fill>
      <patternFill patternType="solid">
        <fgColor rgb="FF28F85E"/>
        <bgColor rgb="FF00FFFF"/>
      </patternFill>
    </fill>
    <fill>
      <patternFill patternType="solid">
        <fgColor rgb="FFDDFDCD"/>
        <bgColor rgb="FFF2F2F2"/>
      </patternFill>
    </fill>
    <fill>
      <patternFill patternType="solid">
        <fgColor rgb="FFC5E0B4"/>
        <bgColor rgb="FFD9D9D9"/>
      </patternFill>
    </fill>
    <fill>
      <patternFill patternType="solid">
        <fgColor rgb="FFDEE6EF"/>
        <bgColor rgb="FFD9D9D9"/>
      </patternFill>
    </fill>
    <fill>
      <patternFill patternType="solid">
        <fgColor rgb="FF00B0F0"/>
        <bgColor indexed="64"/>
      </patternFill>
    </fill>
    <fill>
      <patternFill patternType="solid">
        <fgColor rgb="FFFFC000"/>
        <bgColor indexed="64"/>
      </patternFill>
    </fill>
    <fill>
      <patternFill patternType="solid">
        <fgColor rgb="FFFFFF00"/>
        <bgColor indexed="64"/>
      </patternFill>
    </fill>
    <fill>
      <patternFill patternType="solid">
        <fgColor rgb="FF7030A0"/>
        <bgColor indexed="64"/>
      </patternFill>
    </fill>
    <fill>
      <patternFill patternType="solid">
        <fgColor rgb="FFFF0000"/>
        <bgColor indexed="64"/>
      </patternFill>
    </fill>
    <fill>
      <patternFill patternType="solid">
        <fgColor rgb="FF00B050"/>
        <bgColor indexed="64"/>
      </patternFill>
    </fill>
    <fill>
      <patternFill patternType="solid">
        <fgColor theme="4"/>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hair">
        <color auto="1"/>
      </left>
      <right style="hair">
        <color auto="1"/>
      </right>
      <top style="hair">
        <color auto="1"/>
      </top>
      <bottom style="hair">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diagonal/>
    </border>
    <border>
      <left/>
      <right/>
      <top style="thin">
        <color auto="1"/>
      </top>
      <bottom style="thin">
        <color auto="1"/>
      </bottom>
      <diagonal/>
    </border>
    <border>
      <left/>
      <right/>
      <top/>
      <bottom style="thin">
        <color auto="1"/>
      </bottom>
      <diagonal/>
    </border>
  </borders>
  <cellStyleXfs count="6">
    <xf numFmtId="0" fontId="0" fillId="0" borderId="0"/>
    <xf numFmtId="9" fontId="19" fillId="0" borderId="0" applyBorder="0" applyProtection="0"/>
    <xf numFmtId="0" fontId="14" fillId="0" borderId="0" applyBorder="0" applyProtection="0"/>
    <xf numFmtId="17" fontId="1" fillId="0" borderId="0"/>
    <xf numFmtId="0" fontId="19" fillId="0" borderId="0"/>
    <xf numFmtId="0" fontId="19" fillId="0" borderId="0"/>
  </cellStyleXfs>
  <cellXfs count="161">
    <xf numFmtId="0" fontId="0" fillId="0" borderId="0" xfId="0"/>
    <xf numFmtId="0" fontId="2" fillId="0" borderId="0" xfId="0" applyFont="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left" vertical="center"/>
    </xf>
    <xf numFmtId="9" fontId="4" fillId="0" borderId="0" xfId="1" applyFont="1" applyBorder="1" applyAlignment="1" applyProtection="1">
      <alignment horizontal="center" vertical="center"/>
    </xf>
    <xf numFmtId="2" fontId="4" fillId="0" borderId="0" xfId="0" applyNumberFormat="1" applyFont="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3" fillId="2" borderId="1" xfId="0" applyFont="1" applyFill="1" applyBorder="1" applyAlignment="1">
      <alignment horizontal="center" vertical="center" wrapText="1"/>
    </xf>
    <xf numFmtId="9" fontId="3" fillId="2" borderId="1" xfId="1" applyFont="1" applyFill="1" applyBorder="1" applyAlignment="1" applyProtection="1">
      <alignment horizontal="center" vertical="center"/>
    </xf>
    <xf numFmtId="0" fontId="3" fillId="2" borderId="0" xfId="0" applyFont="1" applyFill="1" applyAlignment="1">
      <alignment horizontal="left" vertical="center"/>
    </xf>
    <xf numFmtId="0" fontId="4" fillId="2" borderId="6" xfId="0" applyFont="1" applyFill="1" applyBorder="1" applyAlignment="1">
      <alignment horizontal="left" vertical="center" wrapText="1"/>
    </xf>
    <xf numFmtId="9" fontId="8" fillId="2" borderId="6" xfId="1" applyFont="1" applyFill="1" applyBorder="1" applyAlignment="1" applyProtection="1">
      <alignment horizontal="center" vertical="center" wrapText="1"/>
    </xf>
    <xf numFmtId="0" fontId="4" fillId="2" borderId="6" xfId="0" applyFont="1" applyFill="1" applyBorder="1" applyAlignment="1">
      <alignment horizontal="justify" vertical="center" wrapText="1"/>
    </xf>
    <xf numFmtId="0" fontId="4" fillId="2" borderId="1" xfId="0" applyFont="1" applyFill="1" applyBorder="1" applyAlignment="1">
      <alignment horizontal="left" vertical="center" wrapText="1"/>
    </xf>
    <xf numFmtId="164" fontId="4" fillId="2" borderId="7" xfId="0" applyNumberFormat="1" applyFont="1" applyFill="1" applyBorder="1" applyAlignment="1">
      <alignment horizontal="left" vertical="center" wrapText="1"/>
    </xf>
    <xf numFmtId="0" fontId="4" fillId="2" borderId="1" xfId="0" applyFont="1" applyFill="1" applyBorder="1" applyAlignment="1">
      <alignment horizontal="justify" vertical="center" wrapText="1"/>
    </xf>
    <xf numFmtId="9" fontId="8" fillId="2" borderId="1" xfId="1" applyFont="1" applyFill="1" applyBorder="1" applyAlignment="1" applyProtection="1">
      <alignment horizontal="center" vertical="center" wrapText="1"/>
    </xf>
    <xf numFmtId="0" fontId="4" fillId="2" borderId="8" xfId="0" applyFont="1" applyFill="1" applyBorder="1" applyAlignment="1">
      <alignment horizontal="left" vertical="center" wrapText="1"/>
    </xf>
    <xf numFmtId="0" fontId="4" fillId="2" borderId="1" xfId="0" applyFont="1" applyFill="1" applyBorder="1" applyAlignment="1">
      <alignment horizontal="justify" vertical="center"/>
    </xf>
    <xf numFmtId="2" fontId="8" fillId="2" borderId="1" xfId="1" applyNumberFormat="1" applyFont="1" applyFill="1" applyBorder="1" applyAlignment="1" applyProtection="1">
      <alignment horizontal="center" vertical="center" wrapText="1"/>
    </xf>
    <xf numFmtId="0" fontId="4" fillId="0" borderId="1" xfId="0" applyFont="1" applyBorder="1" applyAlignment="1">
      <alignment horizontal="justify"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xf>
    <xf numFmtId="0" fontId="4" fillId="2" borderId="9" xfId="0" applyFont="1" applyFill="1" applyBorder="1" applyAlignment="1">
      <alignment horizontal="left"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6" xfId="0" applyFont="1" applyFill="1" applyBorder="1" applyAlignment="1">
      <alignment horizontal="center" vertical="center" wrapText="1"/>
    </xf>
    <xf numFmtId="0" fontId="4" fillId="2" borderId="14" xfId="0" applyFont="1" applyFill="1" applyBorder="1" applyAlignment="1">
      <alignment horizontal="left" vertical="center" wrapText="1"/>
    </xf>
    <xf numFmtId="9" fontId="4" fillId="2" borderId="1" xfId="0" applyNumberFormat="1" applyFont="1" applyFill="1" applyBorder="1" applyAlignment="1">
      <alignment horizontal="center" vertical="center" wrapText="1"/>
    </xf>
    <xf numFmtId="1" fontId="4" fillId="2" borderId="9" xfId="0" applyNumberFormat="1" applyFont="1" applyFill="1" applyBorder="1" applyAlignment="1">
      <alignment horizontal="center" vertical="center" wrapText="1"/>
    </xf>
    <xf numFmtId="9" fontId="4" fillId="2" borderId="1" xfId="0" applyNumberFormat="1" applyFont="1" applyFill="1" applyBorder="1" applyAlignment="1">
      <alignment horizontal="left" vertical="center" wrapText="1"/>
    </xf>
    <xf numFmtId="0" fontId="4" fillId="2" borderId="0" xfId="0" applyFont="1" applyFill="1" applyAlignment="1">
      <alignment horizontal="left" vertical="center" wrapText="1"/>
    </xf>
    <xf numFmtId="0" fontId="4" fillId="2" borderId="2" xfId="0" applyFont="1" applyFill="1" applyBorder="1" applyAlignment="1">
      <alignment horizontal="left" vertical="center" wrapText="1"/>
    </xf>
    <xf numFmtId="0" fontId="4" fillId="2" borderId="16" xfId="0" applyFont="1" applyFill="1" applyBorder="1" applyAlignment="1">
      <alignment horizontal="center" vertical="center" wrapText="1"/>
    </xf>
    <xf numFmtId="0" fontId="4" fillId="2" borderId="16"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0" fillId="2" borderId="1" xfId="0" applyFont="1" applyFill="1" applyBorder="1" applyAlignment="1">
      <alignment horizontal="left" vertical="center" wrapText="1"/>
    </xf>
    <xf numFmtId="0" fontId="3" fillId="15" borderId="1" xfId="0" applyFont="1" applyFill="1" applyBorder="1" applyAlignment="1">
      <alignment horizontal="center" vertical="center" wrapText="1"/>
    </xf>
    <xf numFmtId="0" fontId="0" fillId="2" borderId="0" xfId="0" applyFont="1" applyFill="1" applyAlignment="1">
      <alignment horizontal="left" vertical="center" wrapText="1"/>
    </xf>
    <xf numFmtId="0" fontId="0" fillId="2" borderId="1" xfId="0" applyFont="1" applyFill="1" applyBorder="1" applyAlignment="1">
      <alignment horizontal="left" vertical="center"/>
    </xf>
    <xf numFmtId="0" fontId="12" fillId="2" borderId="1" xfId="0" applyFont="1" applyFill="1" applyBorder="1" applyAlignment="1">
      <alignment horizontal="left" vertical="center" wrapText="1"/>
    </xf>
    <xf numFmtId="0" fontId="4" fillId="2" borderId="0" xfId="0" applyFont="1" applyFill="1" applyAlignment="1">
      <alignment horizontal="left" vertical="center"/>
    </xf>
    <xf numFmtId="0" fontId="13" fillId="2" borderId="1" xfId="0" applyFont="1" applyFill="1" applyBorder="1" applyAlignment="1">
      <alignment vertical="center" wrapText="1"/>
    </xf>
    <xf numFmtId="0" fontId="8" fillId="2" borderId="1" xfId="4" applyFont="1" applyFill="1" applyBorder="1" applyAlignment="1">
      <alignment horizontal="left" vertical="center" wrapText="1"/>
    </xf>
    <xf numFmtId="0" fontId="8" fillId="2" borderId="1" xfId="5" applyFont="1" applyFill="1" applyBorder="1" applyAlignment="1">
      <alignment vertical="center" wrapText="1"/>
    </xf>
    <xf numFmtId="1" fontId="4" fillId="2" borderId="1" xfId="0" applyNumberFormat="1" applyFont="1" applyFill="1" applyBorder="1" applyAlignment="1">
      <alignment horizontal="center" vertical="center" wrapText="1"/>
    </xf>
    <xf numFmtId="0" fontId="8" fillId="2" borderId="1" xfId="5" applyFont="1" applyFill="1" applyBorder="1" applyAlignment="1">
      <alignment wrapText="1"/>
    </xf>
    <xf numFmtId="0" fontId="12" fillId="2" borderId="4" xfId="0" applyFont="1" applyFill="1" applyBorder="1" applyAlignment="1">
      <alignment horizontal="left" vertical="center" wrapText="1"/>
    </xf>
    <xf numFmtId="0" fontId="8" fillId="2" borderId="1" xfId="4" applyFont="1" applyFill="1" applyBorder="1" applyAlignment="1">
      <alignment horizontal="center" vertical="center" wrapText="1"/>
    </xf>
    <xf numFmtId="0" fontId="8" fillId="2" borderId="8" xfId="4" applyFont="1" applyFill="1" applyBorder="1" applyAlignment="1">
      <alignment horizontal="left" vertical="center" wrapText="1"/>
    </xf>
    <xf numFmtId="3" fontId="8" fillId="2" borderId="1" xfId="4" applyNumberFormat="1" applyFont="1" applyFill="1" applyBorder="1" applyAlignment="1">
      <alignment horizontal="center" vertical="center" wrapText="1"/>
    </xf>
    <xf numFmtId="0" fontId="8" fillId="0" borderId="1" xfId="4" applyFont="1" applyBorder="1" applyAlignment="1">
      <alignment horizontal="left" vertical="center" wrapText="1"/>
    </xf>
    <xf numFmtId="0" fontId="8" fillId="0" borderId="1" xfId="4" applyFont="1" applyBorder="1" applyAlignment="1">
      <alignment horizontal="center" vertical="center" wrapText="1"/>
    </xf>
    <xf numFmtId="0" fontId="4" fillId="0" borderId="1" xfId="0" applyFont="1" applyBorder="1" applyAlignment="1">
      <alignment horizontal="left" vertical="center" wrapText="1"/>
    </xf>
    <xf numFmtId="9" fontId="8" fillId="0" borderId="1" xfId="4" applyNumberFormat="1" applyFont="1" applyBorder="1" applyAlignment="1">
      <alignment horizontal="center" vertical="center" wrapText="1"/>
    </xf>
    <xf numFmtId="0" fontId="4" fillId="5" borderId="1" xfId="0" applyFont="1" applyFill="1" applyBorder="1" applyAlignment="1">
      <alignment horizontal="left" vertical="center" wrapText="1"/>
    </xf>
    <xf numFmtId="0" fontId="4" fillId="0" borderId="1" xfId="0" applyFont="1" applyBorder="1" applyAlignment="1">
      <alignment horizontal="center" vertical="center" wrapText="1"/>
    </xf>
    <xf numFmtId="0" fontId="4" fillId="0" borderId="8" xfId="0" applyFont="1" applyBorder="1" applyAlignment="1">
      <alignment horizontal="left" vertical="center" wrapText="1"/>
    </xf>
    <xf numFmtId="9" fontId="4" fillId="0" borderId="1" xfId="0" applyNumberFormat="1" applyFont="1" applyBorder="1" applyAlignment="1">
      <alignment horizontal="center" vertical="center" wrapText="1"/>
    </xf>
    <xf numFmtId="0" fontId="0" fillId="2" borderId="1" xfId="2" applyFont="1" applyFill="1" applyBorder="1" applyAlignment="1" applyProtection="1">
      <alignment horizontal="left" vertical="top" wrapText="1"/>
      <protection locked="0"/>
    </xf>
    <xf numFmtId="0" fontId="4" fillId="0" borderId="9" xfId="0" applyFont="1" applyBorder="1" applyAlignment="1">
      <alignment horizontal="left" vertical="center" wrapText="1"/>
    </xf>
    <xf numFmtId="0" fontId="4" fillId="0" borderId="9" xfId="0" applyFont="1" applyBorder="1" applyAlignment="1">
      <alignment horizontal="center" vertical="center" wrapText="1"/>
    </xf>
    <xf numFmtId="0" fontId="17" fillId="0" borderId="0" xfId="0" applyFont="1"/>
    <xf numFmtId="0" fontId="17" fillId="0" borderId="0" xfId="0" applyFont="1" applyAlignment="1">
      <alignment vertical="center"/>
    </xf>
    <xf numFmtId="0" fontId="17" fillId="0" borderId="0" xfId="0" applyFont="1" applyAlignment="1">
      <alignment horizontal="center" vertical="center"/>
    </xf>
    <xf numFmtId="0" fontId="18" fillId="0" borderId="5"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17" fillId="0" borderId="16" xfId="0" applyFont="1" applyBorder="1" applyAlignment="1">
      <alignment vertical="center" wrapText="1"/>
    </xf>
    <xf numFmtId="0" fontId="18" fillId="0" borderId="1" xfId="0" applyFont="1" applyBorder="1" applyAlignment="1">
      <alignment horizontal="center" vertical="center" wrapText="1"/>
    </xf>
    <xf numFmtId="0" fontId="17" fillId="0" borderId="1" xfId="0" applyFont="1" applyBorder="1" applyAlignment="1">
      <alignment vertical="center" wrapText="1"/>
    </xf>
    <xf numFmtId="0" fontId="18" fillId="0" borderId="1" xfId="0" applyFont="1" applyBorder="1" applyAlignment="1">
      <alignment horizontal="center" vertical="center"/>
    </xf>
    <xf numFmtId="0" fontId="17" fillId="0" borderId="1" xfId="0" applyFont="1" applyBorder="1" applyAlignment="1">
      <alignment horizontal="center" vertical="center"/>
    </xf>
    <xf numFmtId="9" fontId="18" fillId="0" borderId="1" xfId="1" applyFont="1" applyBorder="1" applyAlignment="1" applyProtection="1">
      <alignment horizontal="center" vertical="center"/>
    </xf>
    <xf numFmtId="9" fontId="17" fillId="0" borderId="1" xfId="1" applyFont="1" applyBorder="1" applyAlignment="1" applyProtection="1">
      <alignment horizontal="center" vertical="center"/>
    </xf>
    <xf numFmtId="0" fontId="17" fillId="0" borderId="2" xfId="0" applyFont="1" applyBorder="1" applyAlignment="1">
      <alignment vertical="center" wrapText="1"/>
    </xf>
    <xf numFmtId="0" fontId="18" fillId="0" borderId="1" xfId="0" applyFont="1" applyBorder="1" applyAlignment="1">
      <alignment horizontal="center"/>
    </xf>
    <xf numFmtId="9" fontId="18" fillId="0" borderId="1" xfId="1" applyFont="1" applyBorder="1" applyAlignment="1" applyProtection="1">
      <alignment horizontal="center"/>
    </xf>
    <xf numFmtId="0" fontId="0" fillId="0" borderId="0" xfId="0" applyAlignment="1">
      <alignment horizontal="center"/>
    </xf>
    <xf numFmtId="0" fontId="0" fillId="16" borderId="1" xfId="0" applyFont="1" applyFill="1" applyBorder="1" applyAlignment="1">
      <alignment horizontal="center"/>
    </xf>
    <xf numFmtId="0" fontId="0" fillId="17" borderId="1" xfId="0" applyFont="1" applyFill="1" applyBorder="1" applyAlignment="1">
      <alignment horizontal="center"/>
    </xf>
    <xf numFmtId="0" fontId="0" fillId="0" borderId="1" xfId="0" applyFont="1" applyBorder="1"/>
    <xf numFmtId="165" fontId="19" fillId="0" borderId="1" xfId="1" applyNumberFormat="1" applyBorder="1" applyAlignment="1" applyProtection="1">
      <alignment horizontal="center"/>
    </xf>
    <xf numFmtId="0" fontId="0" fillId="0" borderId="1" xfId="0" applyFont="1" applyBorder="1" applyAlignment="1">
      <alignment horizontal="left" wrapText="1"/>
    </xf>
    <xf numFmtId="165" fontId="0" fillId="0" borderId="1" xfId="0" applyNumberFormat="1" applyBorder="1" applyAlignment="1">
      <alignment horizontal="center"/>
    </xf>
    <xf numFmtId="0" fontId="0" fillId="0" borderId="1" xfId="0" applyFont="1" applyBorder="1" applyAlignment="1">
      <alignment horizontal="left"/>
    </xf>
    <xf numFmtId="0" fontId="0" fillId="3" borderId="1" xfId="0" applyFont="1" applyFill="1" applyBorder="1" applyAlignment="1">
      <alignment horizontal="center"/>
    </xf>
    <xf numFmtId="165" fontId="0" fillId="3" borderId="1" xfId="0" applyNumberFormat="1" applyFill="1" applyBorder="1" applyAlignment="1">
      <alignment horizontal="center"/>
    </xf>
    <xf numFmtId="165" fontId="19" fillId="3" borderId="1" xfId="1" applyNumberFormat="1" applyFill="1" applyBorder="1" applyAlignment="1" applyProtection="1">
      <alignment horizontal="center"/>
    </xf>
    <xf numFmtId="0" fontId="0" fillId="0" borderId="0" xfId="0" applyAlignment="1">
      <alignment horizontal="left"/>
    </xf>
    <xf numFmtId="9" fontId="19" fillId="0" borderId="1" xfId="1" applyBorder="1" applyAlignment="1" applyProtection="1">
      <alignment horizontal="center"/>
    </xf>
    <xf numFmtId="9" fontId="0" fillId="0" borderId="1" xfId="0" applyNumberFormat="1" applyBorder="1" applyAlignment="1">
      <alignment horizontal="center"/>
    </xf>
    <xf numFmtId="9" fontId="0" fillId="3" borderId="1" xfId="0" applyNumberFormat="1" applyFill="1" applyBorder="1" applyAlignment="1">
      <alignment horizontal="center"/>
    </xf>
    <xf numFmtId="0" fontId="0" fillId="0" borderId="1" xfId="0" applyFont="1" applyBorder="1" applyAlignment="1">
      <alignment wrapText="1"/>
    </xf>
    <xf numFmtId="9" fontId="19" fillId="0" borderId="0" xfId="1" applyBorder="1" applyAlignment="1" applyProtection="1">
      <alignment horizontal="center" vertical="center"/>
    </xf>
    <xf numFmtId="9" fontId="4" fillId="0" borderId="0" xfId="1" applyFont="1" applyBorder="1" applyAlignment="1" applyProtection="1">
      <alignment horizontal="center" vertical="center" wrapText="1"/>
    </xf>
    <xf numFmtId="9" fontId="4" fillId="2" borderId="0" xfId="1" applyFont="1" applyFill="1" applyBorder="1" applyAlignment="1" applyProtection="1">
      <alignment horizontal="center" vertical="center"/>
    </xf>
    <xf numFmtId="9" fontId="0" fillId="2" borderId="0" xfId="0" applyNumberFormat="1" applyFill="1" applyBorder="1"/>
    <xf numFmtId="0" fontId="0" fillId="2" borderId="0" xfId="0" applyFill="1" applyBorder="1"/>
    <xf numFmtId="9" fontId="0" fillId="0" borderId="0" xfId="0" applyNumberFormat="1"/>
    <xf numFmtId="0" fontId="3" fillId="15" borderId="1" xfId="0" applyFont="1" applyFill="1" applyBorder="1" applyAlignment="1">
      <alignment horizontal="center" vertical="center" wrapText="1"/>
    </xf>
    <xf numFmtId="0" fontId="3" fillId="15" borderId="9" xfId="0" applyFont="1" applyFill="1" applyBorder="1" applyAlignment="1">
      <alignment horizontal="center" vertical="center" wrapText="1"/>
    </xf>
    <xf numFmtId="0" fontId="9" fillId="11" borderId="5" xfId="0" applyFont="1" applyFill="1" applyBorder="1" applyAlignment="1">
      <alignment horizontal="center" vertical="center" textRotation="90" wrapText="1"/>
    </xf>
    <xf numFmtId="0" fontId="3" fillId="12" borderId="6" xfId="0" applyFont="1" applyFill="1" applyBorder="1" applyAlignment="1">
      <alignment horizontal="center" vertical="center" wrapText="1"/>
    </xf>
    <xf numFmtId="0" fontId="3" fillId="12" borderId="9" xfId="0" applyFont="1" applyFill="1" applyBorder="1" applyAlignment="1">
      <alignment horizontal="center" vertical="center" wrapText="1"/>
    </xf>
    <xf numFmtId="0" fontId="11" fillId="13" borderId="5" xfId="0" applyFont="1" applyFill="1" applyBorder="1" applyAlignment="1">
      <alignment horizontal="center" vertical="center" textRotation="90" wrapText="1"/>
    </xf>
    <xf numFmtId="0" fontId="11" fillId="14" borderId="19" xfId="0" applyFont="1" applyFill="1" applyBorder="1" applyAlignment="1">
      <alignment horizontal="center" vertical="center" textRotation="90" wrapText="1"/>
    </xf>
    <xf numFmtId="0" fontId="3" fillId="15" borderId="6" xfId="0" applyFont="1" applyFill="1" applyBorder="1" applyAlignment="1">
      <alignment horizontal="center" vertical="center" wrapText="1"/>
    </xf>
    <xf numFmtId="0" fontId="10" fillId="9" borderId="15" xfId="0" applyFont="1" applyFill="1" applyBorder="1" applyAlignment="1">
      <alignment horizontal="center" vertical="center" textRotation="90" wrapText="1"/>
    </xf>
    <xf numFmtId="0" fontId="3" fillId="10" borderId="6"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10" borderId="2" xfId="0" applyFont="1" applyFill="1" applyBorder="1" applyAlignment="1">
      <alignment horizontal="center" vertical="center" wrapText="1"/>
    </xf>
    <xf numFmtId="0" fontId="9" fillId="6" borderId="5" xfId="0" applyFont="1" applyFill="1" applyBorder="1" applyAlignment="1">
      <alignment horizontal="center" vertical="center" textRotation="90" wrapText="1"/>
    </xf>
    <xf numFmtId="0" fontId="3" fillId="7" borderId="6" xfId="0" applyFont="1" applyFill="1" applyBorder="1" applyAlignment="1">
      <alignment horizontal="center" vertical="center" wrapText="1"/>
    </xf>
    <xf numFmtId="0" fontId="3" fillId="7" borderId="9" xfId="0" applyFont="1" applyFill="1" applyBorder="1" applyAlignment="1">
      <alignment horizontal="center" vertical="center" wrapText="1"/>
    </xf>
    <xf numFmtId="0" fontId="7" fillId="5" borderId="11" xfId="0" applyFont="1" applyFill="1" applyBorder="1" applyAlignment="1">
      <alignment horizontal="center" vertical="center" textRotation="90" wrapText="1"/>
    </xf>
    <xf numFmtId="0" fontId="3" fillId="8" borderId="12" xfId="0" applyFont="1" applyFill="1" applyBorder="1" applyAlignment="1">
      <alignment horizontal="center" vertical="center" wrapText="1"/>
    </xf>
    <xf numFmtId="0" fontId="3" fillId="8" borderId="9" xfId="0" applyFont="1" applyFill="1" applyBorder="1" applyAlignment="1">
      <alignment horizontal="center" vertical="center" wrapText="1"/>
    </xf>
    <xf numFmtId="0" fontId="6" fillId="0" borderId="2" xfId="0" applyFont="1" applyBorder="1" applyAlignment="1">
      <alignment horizontal="center" vertical="center" wrapText="1"/>
    </xf>
    <xf numFmtId="0" fontId="7" fillId="3" borderId="5" xfId="0" applyFont="1" applyFill="1" applyBorder="1" applyAlignment="1">
      <alignment horizontal="center" vertical="center" textRotation="90" wrapText="1"/>
    </xf>
    <xf numFmtId="0" fontId="3" fillId="4" borderId="6"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18" fillId="0" borderId="1" xfId="0" applyFont="1" applyBorder="1" applyAlignment="1">
      <alignment horizontal="center"/>
    </xf>
    <xf numFmtId="0" fontId="18" fillId="0" borderId="1" xfId="0" applyFont="1" applyBorder="1" applyAlignment="1">
      <alignment horizontal="center" vertical="center" wrapText="1"/>
    </xf>
    <xf numFmtId="0" fontId="18" fillId="0" borderId="2" xfId="0" applyFont="1" applyBorder="1" applyAlignment="1">
      <alignment horizontal="center" vertical="center" textRotation="90" wrapText="1"/>
    </xf>
    <xf numFmtId="0" fontId="18" fillId="0" borderId="2" xfId="0" applyFont="1" applyBorder="1" applyAlignment="1">
      <alignment horizontal="center"/>
    </xf>
    <xf numFmtId="0" fontId="18" fillId="0" borderId="6" xfId="0" applyFont="1" applyBorder="1" applyAlignment="1">
      <alignment horizontal="center" vertical="center" wrapText="1"/>
    </xf>
    <xf numFmtId="0" fontId="18" fillId="0" borderId="1" xfId="0" applyFont="1" applyBorder="1" applyAlignment="1">
      <alignment horizontal="center" vertical="center"/>
    </xf>
    <xf numFmtId="0" fontId="0" fillId="0" borderId="0" xfId="0" applyFont="1" applyBorder="1" applyAlignment="1">
      <alignment horizontal="center"/>
    </xf>
    <xf numFmtId="9" fontId="4" fillId="0" borderId="8" xfId="1" applyFont="1" applyBorder="1" applyAlignment="1" applyProtection="1">
      <alignment horizontal="center" vertical="center"/>
    </xf>
    <xf numFmtId="9" fontId="4" fillId="2" borderId="8" xfId="1" applyFont="1" applyFill="1" applyBorder="1" applyAlignment="1" applyProtection="1">
      <alignment horizontal="center" vertical="center"/>
    </xf>
    <xf numFmtId="9" fontId="4" fillId="0" borderId="8" xfId="1" applyFont="1" applyBorder="1" applyAlignment="1" applyProtection="1">
      <alignment horizontal="center" vertical="center" wrapText="1"/>
    </xf>
    <xf numFmtId="9" fontId="4" fillId="5" borderId="8" xfId="1" applyFont="1" applyFill="1" applyBorder="1" applyAlignment="1" applyProtection="1">
      <alignment horizontal="center" vertical="center"/>
    </xf>
    <xf numFmtId="9" fontId="0" fillId="0" borderId="8" xfId="1" applyFont="1" applyBorder="1" applyAlignment="1" applyProtection="1">
      <alignment horizontal="center" vertical="center"/>
    </xf>
    <xf numFmtId="9" fontId="4" fillId="0" borderId="21" xfId="1" applyFont="1" applyBorder="1" applyAlignment="1" applyProtection="1">
      <alignment horizontal="center" vertical="center"/>
    </xf>
    <xf numFmtId="9" fontId="21" fillId="18" borderId="1" xfId="1" applyFont="1" applyFill="1" applyBorder="1" applyAlignment="1">
      <alignment horizontal="center" vertical="center"/>
    </xf>
    <xf numFmtId="9" fontId="21" fillId="19" borderId="1" xfId="1" applyFont="1" applyFill="1" applyBorder="1" applyAlignment="1">
      <alignment horizontal="center" vertical="center"/>
    </xf>
    <xf numFmtId="9" fontId="22" fillId="20" borderId="1" xfId="1" applyFont="1" applyFill="1" applyBorder="1" applyAlignment="1">
      <alignment horizontal="center" vertical="center"/>
    </xf>
    <xf numFmtId="9" fontId="21" fillId="21" borderId="1" xfId="1" applyFont="1" applyFill="1" applyBorder="1" applyAlignment="1">
      <alignment horizontal="center" vertical="center"/>
    </xf>
    <xf numFmtId="9" fontId="21" fillId="22" borderId="1" xfId="1"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9" fontId="21" fillId="23" borderId="1" xfId="1" applyFont="1" applyFill="1" applyBorder="1" applyAlignment="1">
      <alignment horizontal="center" vertical="center"/>
    </xf>
    <xf numFmtId="0" fontId="16" fillId="24" borderId="0" xfId="0" applyFont="1" applyFill="1" applyBorder="1" applyAlignment="1">
      <alignment horizontal="center" vertical="center" wrapText="1"/>
    </xf>
    <xf numFmtId="9" fontId="16" fillId="24" borderId="0" xfId="1" applyFont="1" applyFill="1" applyBorder="1" applyAlignment="1" applyProtection="1">
      <alignment horizontal="center" vertical="center"/>
    </xf>
    <xf numFmtId="9" fontId="20" fillId="24" borderId="1" xfId="1" applyFont="1" applyFill="1" applyBorder="1" applyAlignment="1">
      <alignment horizontal="center" vertical="center"/>
    </xf>
    <xf numFmtId="0" fontId="8" fillId="0" borderId="1" xfId="4" applyFont="1" applyFill="1" applyBorder="1" applyAlignment="1">
      <alignment horizontal="left" vertical="center" wrapText="1"/>
    </xf>
    <xf numFmtId="0" fontId="8" fillId="0" borderId="1" xfId="4" applyFont="1" applyFill="1" applyBorder="1" applyAlignment="1">
      <alignment horizontal="center" vertical="center" wrapText="1"/>
    </xf>
    <xf numFmtId="0" fontId="8" fillId="0" borderId="8" xfId="4" applyFont="1" applyFill="1" applyBorder="1" applyAlignment="1">
      <alignment horizontal="left" vertical="center" wrapText="1"/>
    </xf>
    <xf numFmtId="0" fontId="5" fillId="0" borderId="17" xfId="0" applyFont="1" applyBorder="1" applyAlignment="1">
      <alignment horizontal="center" vertical="center" wrapText="1"/>
    </xf>
    <xf numFmtId="0" fontId="5" fillId="0" borderId="22" xfId="0" applyFont="1" applyBorder="1" applyAlignment="1">
      <alignment horizontal="center" vertical="center" wrapText="1"/>
    </xf>
  </cellXfs>
  <cellStyles count="6">
    <cellStyle name="Hipervínculo" xfId="2" builtinId="8"/>
    <cellStyle name="Normal" xfId="0" builtinId="0"/>
    <cellStyle name="Normal 3" xfId="3"/>
    <cellStyle name="Normal 5" xfId="4"/>
    <cellStyle name="Normal 6" xfId="5"/>
    <cellStyle name="Porcentaje" xfId="1" builtinId="5"/>
  </cellStyles>
  <dxfs count="0"/>
  <tableStyles count="0" defaultTableStyle="TableStyleMedium2" defaultPivotStyle="PivotStyleLight16"/>
  <colors>
    <indexedColors>
      <rgbColor rgb="FF000000"/>
      <rgbColor rgb="FFFFFFFF"/>
      <rgbColor rgb="FFFF0000"/>
      <rgbColor rgb="FF28F85E"/>
      <rgbColor rgb="FF0000FF"/>
      <rgbColor rgb="FFFFFF00"/>
      <rgbColor rgb="FFFF00FF"/>
      <rgbColor rgb="FFC5E0B4"/>
      <rgbColor rgb="FF800000"/>
      <rgbColor rgb="FF008000"/>
      <rgbColor rgb="FF000080"/>
      <rgbColor rgb="FFED7D31"/>
      <rgbColor rgb="FF800080"/>
      <rgbColor rgb="FF4472C4"/>
      <rgbColor rgb="FFBFBFBF"/>
      <rgbColor rgb="FF6082CA"/>
      <rgbColor rgb="FF71A6DA"/>
      <rgbColor rgb="FF7030A0"/>
      <rgbColor rgb="FFF2F2F2"/>
      <rgbColor rgb="FFDEE6EF"/>
      <rgbColor rgb="FF55215B"/>
      <rgbColor rgb="FFF08C56"/>
      <rgbColor rgb="FF0563C1"/>
      <rgbColor rgb="FFBDD7EE"/>
      <rgbColor rgb="FF000080"/>
      <rgbColor rgb="FFFF00FF"/>
      <rgbColor rgb="FFFFE699"/>
      <rgbColor rgb="FF00FFFF"/>
      <rgbColor rgb="FF800080"/>
      <rgbColor rgb="FF800000"/>
      <rgbColor rgb="FF5B9BD5"/>
      <rgbColor rgb="FF0000FF"/>
      <rgbColor rgb="FF00B0F0"/>
      <rgbColor rgb="FFD9D9D9"/>
      <rgbColor rgb="FFDDFDCD"/>
      <rgbColor rgb="FFFFFF66"/>
      <rgbColor rgb="FF99CCFF"/>
      <rgbColor rgb="FFFFA6A6"/>
      <rgbColor rgb="FFEAD5FF"/>
      <rgbColor rgb="FFF6BBA4"/>
      <rgbColor rgb="FF3D6FC9"/>
      <rgbColor rgb="FF549ADA"/>
      <rgbColor rgb="FFAFD095"/>
      <rgbColor rgb="FFFFC000"/>
      <rgbColor rgb="FFFF972F"/>
      <rgbColor rgb="FFF57A27"/>
      <rgbColor rgb="FF595959"/>
      <rgbColor rgb="FFA5A5A5"/>
      <rgbColor rgb="FF003366"/>
      <rgbColor rgb="FF1E9A44"/>
      <rgbColor rgb="FF003300"/>
      <rgbColor rgb="FF262626"/>
      <rgbColor rgb="FF993300"/>
      <rgbColor rgb="FFFF3838"/>
      <rgbColor rgb="FF404040"/>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c:style val="2"/>
  <c:chart>
    <c:title>
      <c:tx>
        <c:rich>
          <a:bodyPr rot="0"/>
          <a:lstStyle/>
          <a:p>
            <a:pPr>
              <a:defRPr lang="es-CO" sz="1600" b="1" strike="noStrike" spc="-1">
                <a:solidFill>
                  <a:srgbClr val="595959"/>
                </a:solidFill>
                <a:latin typeface="Calibri"/>
              </a:defRPr>
            </a:pPr>
            <a:r>
              <a:rPr lang="es-CO" sz="1600" b="1" strike="noStrike" spc="-1">
                <a:solidFill>
                  <a:srgbClr val="595959"/>
                </a:solidFill>
                <a:latin typeface="Calibri"/>
              </a:rPr>
              <a:t>CUMPLIMIENTO POR ACTIVIDADES</a:t>
            </a:r>
          </a:p>
        </c:rich>
      </c:tx>
      <c:layout>
        <c:manualLayout>
          <c:xMode val="edge"/>
          <c:yMode val="edge"/>
          <c:x val="0.18043869111830299"/>
          <c:y val="4.2331620232620999E-2"/>
        </c:manualLayout>
      </c:layout>
      <c:overlay val="0"/>
      <c:spPr>
        <a:noFill/>
        <a:ln w="0">
          <a:noFill/>
        </a:ln>
      </c:spPr>
    </c:title>
    <c:autoTitleDeleted val="0"/>
    <c:plotArea>
      <c:layout/>
      <c:barChart>
        <c:barDir val="col"/>
        <c:grouping val="clustered"/>
        <c:varyColors val="0"/>
        <c:ser>
          <c:idx val="0"/>
          <c:order val="0"/>
          <c:spPr>
            <a:gradFill>
              <a:gsLst>
                <a:gs pos="0">
                  <a:srgbClr val="6082CA"/>
                </a:gs>
                <a:gs pos="100000">
                  <a:srgbClr val="3D6FC9"/>
                </a:gs>
              </a:gsLst>
              <a:lin ang="5400000"/>
            </a:gradFill>
            <a:ln w="0">
              <a:noFill/>
            </a:ln>
          </c:spPr>
          <c:invertIfNegative val="0"/>
          <c:dLbls>
            <c:txPr>
              <a:bodyPr wrap="square"/>
              <a:lstStyle/>
              <a:p>
                <a:pPr>
                  <a:defRPr sz="900" b="0" strike="noStrike" spc="-1">
                    <a:solidFill>
                      <a:srgbClr val="404040"/>
                    </a:solidFill>
                    <a:latin typeface="Calibri"/>
                  </a:defRPr>
                </a:pPr>
                <a:endParaRPr lang="es-CO"/>
              </a:p>
            </c:txPr>
            <c:dLblPos val="outEnd"/>
            <c:showLegendKey val="0"/>
            <c:showVal val="1"/>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'INFORME CUMPLIMIENTO'!$D$2:$F$2</c:f>
              <c:strCache>
                <c:ptCount val="3"/>
                <c:pt idx="0">
                  <c:v>CUMPLIMIENTO TOTAL</c:v>
                </c:pt>
                <c:pt idx="1">
                  <c:v>CUMPLIMIENTO PARCIAL</c:v>
                </c:pt>
                <c:pt idx="2">
                  <c:v>NO CUMPLIDAS</c:v>
                </c:pt>
              </c:strCache>
            </c:strRef>
          </c:cat>
          <c:val>
            <c:numRef>
              <c:f>'INFORME CUMPLIMIENTO'!$D$35:$F$35</c:f>
              <c:numCache>
                <c:formatCode>General</c:formatCode>
                <c:ptCount val="3"/>
                <c:pt idx="0">
                  <c:v>136</c:v>
                </c:pt>
                <c:pt idx="1">
                  <c:v>19</c:v>
                </c:pt>
                <c:pt idx="2">
                  <c:v>10</c:v>
                </c:pt>
              </c:numCache>
            </c:numRef>
          </c:val>
        </c:ser>
        <c:dLbls>
          <c:showLegendKey val="0"/>
          <c:showVal val="0"/>
          <c:showCatName val="0"/>
          <c:showSerName val="0"/>
          <c:showPercent val="0"/>
          <c:showBubbleSize val="0"/>
        </c:dLbls>
        <c:gapWidth val="100"/>
        <c:overlap val="-24"/>
        <c:axId val="156121344"/>
        <c:axId val="165179392"/>
      </c:barChart>
      <c:catAx>
        <c:axId val="156121344"/>
        <c:scaling>
          <c:orientation val="minMax"/>
        </c:scaling>
        <c:delete val="0"/>
        <c:axPos val="b"/>
        <c:numFmt formatCode="General" sourceLinked="0"/>
        <c:majorTickMark val="none"/>
        <c:minorTickMark val="none"/>
        <c:tickLblPos val="nextTo"/>
        <c:spPr>
          <a:ln w="12600">
            <a:solidFill>
              <a:srgbClr val="D9D9D9"/>
            </a:solidFill>
            <a:round/>
          </a:ln>
        </c:spPr>
        <c:txPr>
          <a:bodyPr/>
          <a:lstStyle/>
          <a:p>
            <a:pPr>
              <a:defRPr sz="900" b="0" strike="noStrike" spc="-1">
                <a:solidFill>
                  <a:srgbClr val="595959"/>
                </a:solidFill>
                <a:latin typeface="Calibri"/>
              </a:defRPr>
            </a:pPr>
            <a:endParaRPr lang="es-CO"/>
          </a:p>
        </c:txPr>
        <c:crossAx val="165179392"/>
        <c:crosses val="autoZero"/>
        <c:auto val="1"/>
        <c:lblAlgn val="ctr"/>
        <c:lblOffset val="100"/>
        <c:noMultiLvlLbl val="0"/>
      </c:catAx>
      <c:valAx>
        <c:axId val="165179392"/>
        <c:scaling>
          <c:orientation val="minMax"/>
        </c:scaling>
        <c:delete val="0"/>
        <c:axPos val="l"/>
        <c:majorGridlines>
          <c:spPr>
            <a:ln w="9360">
              <a:solidFill>
                <a:srgbClr val="D9D9D9"/>
              </a:solidFill>
              <a:round/>
            </a:ln>
          </c:spPr>
        </c:majorGridlines>
        <c:numFmt formatCode="General" sourceLinked="0"/>
        <c:majorTickMark val="none"/>
        <c:minorTickMark val="none"/>
        <c:tickLblPos val="nextTo"/>
        <c:spPr>
          <a:ln w="6480">
            <a:noFill/>
          </a:ln>
        </c:spPr>
        <c:txPr>
          <a:bodyPr/>
          <a:lstStyle/>
          <a:p>
            <a:pPr>
              <a:defRPr sz="900" b="0" strike="noStrike" spc="-1">
                <a:solidFill>
                  <a:srgbClr val="595959"/>
                </a:solidFill>
                <a:latin typeface="Calibri"/>
              </a:defRPr>
            </a:pPr>
            <a:endParaRPr lang="es-CO"/>
          </a:p>
        </c:txPr>
        <c:crossAx val="156121344"/>
        <c:crosses val="autoZero"/>
        <c:crossBetween val="between"/>
      </c:valAx>
      <c:spPr>
        <a:noFill/>
        <a:ln w="0">
          <a:noFill/>
        </a:ln>
      </c:spPr>
    </c:plotArea>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c:style val="2"/>
  <c:chart>
    <c:title>
      <c:tx>
        <c:rich>
          <a:bodyPr rot="0"/>
          <a:lstStyle/>
          <a:p>
            <a:pPr>
              <a:defRPr lang="en-US" sz="1800" b="1" strike="noStrike" spc="-1">
                <a:solidFill>
                  <a:srgbClr val="404040"/>
                </a:solidFill>
                <a:latin typeface="Calibri"/>
              </a:defRPr>
            </a:pPr>
            <a:r>
              <a:rPr lang="en-US" sz="1800" b="1" strike="noStrike" spc="-1">
                <a:solidFill>
                  <a:srgbClr val="404040"/>
                </a:solidFill>
                <a:latin typeface="Calibri"/>
              </a:rPr>
              <a:t>RESUMEN % CUMPLIMIENTO</a:t>
            </a:r>
          </a:p>
        </c:rich>
      </c:tx>
      <c:overlay val="0"/>
      <c:spPr>
        <a:noFill/>
        <a:ln w="0">
          <a:noFill/>
        </a:ln>
      </c:spPr>
    </c:title>
    <c:autoTitleDeleted val="0"/>
    <c:view3D>
      <c:rotX val="50"/>
      <c:rotY val="0"/>
      <c:rAngAx val="0"/>
      <c:perspective val="30"/>
    </c:view3D>
    <c:floor>
      <c:thickness val="0"/>
      <c:spPr>
        <a:solidFill>
          <a:srgbClr val="D9D9D9"/>
        </a:solidFill>
        <a:ln w="0">
          <a:noFill/>
        </a:ln>
      </c:spPr>
    </c:floor>
    <c:sideWall>
      <c:thickness val="0"/>
      <c:spPr>
        <a:solidFill>
          <a:srgbClr val="D9D9D9"/>
        </a:solidFill>
        <a:ln w="0">
          <a:noFill/>
        </a:ln>
      </c:spPr>
    </c:sideWall>
    <c:backWall>
      <c:thickness val="0"/>
      <c:spPr>
        <a:solidFill>
          <a:srgbClr val="D9D9D9"/>
        </a:solidFill>
        <a:ln w="0">
          <a:noFill/>
        </a:ln>
      </c:spPr>
    </c:backWall>
    <c:plotArea>
      <c:layout/>
      <c:pie3DChart>
        <c:varyColors val="1"/>
        <c:ser>
          <c:idx val="0"/>
          <c:order val="0"/>
          <c:spPr>
            <a:solidFill>
              <a:srgbClr val="4472C4"/>
            </a:solidFill>
            <a:ln w="0">
              <a:noFill/>
            </a:ln>
          </c:spPr>
          <c:dPt>
            <c:idx val="0"/>
            <c:bubble3D val="0"/>
          </c:dPt>
          <c:dPt>
            <c:idx val="1"/>
            <c:bubble3D val="0"/>
            <c:spPr>
              <a:solidFill>
                <a:srgbClr val="ED7D31"/>
              </a:solidFill>
              <a:ln w="0">
                <a:noFill/>
              </a:ln>
            </c:spPr>
          </c:dPt>
          <c:dPt>
            <c:idx val="2"/>
            <c:bubble3D val="0"/>
            <c:spPr>
              <a:solidFill>
                <a:srgbClr val="A5A5A5"/>
              </a:solidFill>
              <a:ln w="0">
                <a:noFill/>
              </a:ln>
            </c:spPr>
          </c:dPt>
          <c:dLbls>
            <c:dLbl>
              <c:idx val="0"/>
              <c:spPr/>
              <c:txPr>
                <a:bodyPr wrap="square"/>
                <a:lstStyle/>
                <a:p>
                  <a:pPr>
                    <a:defRPr sz="1000" b="1" strike="noStrike" spc="-1">
                      <a:solidFill>
                        <a:srgbClr val="FFFFFF"/>
                      </a:solidFill>
                      <a:latin typeface="Calibri"/>
                    </a:defRPr>
                  </a:pPr>
                  <a:endParaRPr lang="es-CO"/>
                </a:p>
              </c:txPr>
              <c:dLblPos val="ctr"/>
              <c:showLegendKey val="0"/>
              <c:showVal val="0"/>
              <c:showCatName val="0"/>
              <c:showSerName val="0"/>
              <c:showPercent val="1"/>
              <c:showBubbleSize val="1"/>
            </c:dLbl>
            <c:dLbl>
              <c:idx val="1"/>
              <c:dLblPos val="bestFit"/>
              <c:showLegendKey val="0"/>
              <c:showVal val="0"/>
              <c:showCatName val="0"/>
              <c:showSerName val="0"/>
              <c:showPercent val="1"/>
              <c:showBubbleSize val="1"/>
              <c:separator>
</c:separator>
            </c:dLbl>
            <c:dLbl>
              <c:idx val="2"/>
              <c:dLblPos val="bestFit"/>
              <c:showLegendKey val="0"/>
              <c:showVal val="0"/>
              <c:showCatName val="0"/>
              <c:showSerName val="0"/>
              <c:showPercent val="1"/>
              <c:showBubbleSize val="1"/>
              <c:separator>
</c:separator>
            </c:dLbl>
            <c:txPr>
              <a:bodyPr wrap="square"/>
              <a:lstStyle/>
              <a:p>
                <a:pPr>
                  <a:defRPr sz="900" b="1" strike="noStrike" spc="-1">
                    <a:solidFill>
                      <a:srgbClr val="FFFFFF"/>
                    </a:solidFill>
                    <a:latin typeface="Calibri"/>
                  </a:defRPr>
                </a:pPr>
                <a:endParaRPr lang="es-CO"/>
              </a:p>
            </c:txPr>
            <c:dLblPos val="ctr"/>
            <c:showLegendKey val="0"/>
            <c:showVal val="0"/>
            <c:showCatName val="0"/>
            <c:showSerName val="0"/>
            <c:showPercent val="1"/>
            <c:showBubbleSize val="1"/>
            <c:separator>
</c:separator>
            <c:showLeaderLines val="0"/>
          </c:dLbls>
          <c:cat>
            <c:strRef>
              <c:f>'INFORME CUMPLIMIENTO'!$D$2:$F$2</c:f>
              <c:strCache>
                <c:ptCount val="3"/>
                <c:pt idx="0">
                  <c:v>CUMPLIMIENTO TOTAL</c:v>
                </c:pt>
                <c:pt idx="1">
                  <c:v>CUMPLIMIENTO PARCIAL</c:v>
                </c:pt>
                <c:pt idx="2">
                  <c:v>NO CUMPLIDAS</c:v>
                </c:pt>
              </c:strCache>
            </c:strRef>
          </c:cat>
          <c:val>
            <c:numRef>
              <c:f>'INFORME CUMPLIMIENTO'!$D$35:$F$35</c:f>
              <c:numCache>
                <c:formatCode>General</c:formatCode>
                <c:ptCount val="3"/>
                <c:pt idx="0">
                  <c:v>136</c:v>
                </c:pt>
                <c:pt idx="1">
                  <c:v>19</c:v>
                </c:pt>
                <c:pt idx="2">
                  <c:v>10</c:v>
                </c:pt>
              </c:numCache>
            </c:numRef>
          </c:val>
        </c:ser>
        <c:dLbls>
          <c:showLegendKey val="0"/>
          <c:showVal val="0"/>
          <c:showCatName val="0"/>
          <c:showSerName val="0"/>
          <c:showPercent val="0"/>
          <c:showBubbleSize val="0"/>
          <c:showLeaderLines val="0"/>
        </c:dLbls>
      </c:pie3DChart>
    </c:plotArea>
    <c:legend>
      <c:legendPos val="r"/>
      <c:overlay val="0"/>
      <c:spPr>
        <a:solidFill>
          <a:srgbClr val="F2F2F2">
            <a:alpha val="39000"/>
          </a:srgbClr>
        </a:solidFill>
        <a:ln w="0">
          <a:noFill/>
        </a:ln>
      </c:spPr>
      <c:txPr>
        <a:bodyPr/>
        <a:lstStyle/>
        <a:p>
          <a:pPr>
            <a:defRPr sz="900" b="0" strike="noStrike" spc="-1">
              <a:solidFill>
                <a:srgbClr val="404040"/>
              </a:solidFill>
              <a:latin typeface="Calibri"/>
            </a:defRPr>
          </a:pPr>
          <a:endParaRPr lang="es-CO"/>
        </a:p>
      </c:txPr>
    </c:legend>
    <c:plotVisOnly val="1"/>
    <c:dispBlanksAs val="gap"/>
    <c:showDLblsOverMax val="1"/>
  </c:chart>
  <c:spPr>
    <a:gradFill>
      <a:gsLst>
        <a:gs pos="0">
          <a:srgbClr val="FFFFFF"/>
        </a:gs>
        <a:gs pos="100000">
          <a:srgbClr val="BFBFBF"/>
        </a:gs>
      </a:gsLst>
      <a:path path="circle">
        <a:fillToRect l="50000" r="50000" b="100000"/>
      </a:path>
    </a:gradFill>
    <a:ln w="9360">
      <a:solidFill>
        <a:srgbClr val="BFBFBF"/>
      </a:solidFill>
      <a:round/>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c:style val="2"/>
  <c:chart>
    <c:autoTitleDeleted val="1"/>
    <c:plotArea>
      <c:layout/>
      <c:barChart>
        <c:barDir val="col"/>
        <c:grouping val="clustered"/>
        <c:varyColors val="0"/>
        <c:ser>
          <c:idx val="0"/>
          <c:order val="0"/>
          <c:tx>
            <c:strRef>
              <c:f>CUMPLIMIENTO!$C$10:$C$10</c:f>
              <c:strCache>
                <c:ptCount val="1"/>
                <c:pt idx="0">
                  <c:v>CUMPLIMIENTO</c:v>
                </c:pt>
              </c:strCache>
            </c:strRef>
          </c:tx>
          <c:spPr>
            <a:solidFill>
              <a:srgbClr val="5B9BD5"/>
            </a:solidFill>
            <a:ln w="0">
              <a:noFill/>
            </a:ln>
          </c:spPr>
          <c:invertIfNegative val="0"/>
          <c:dLbls>
            <c:txPr>
              <a:bodyPr wrap="square"/>
              <a:lstStyle/>
              <a:p>
                <a:pPr>
                  <a:defRPr sz="900" b="0" strike="noStrike" spc="-1">
                    <a:solidFill>
                      <a:srgbClr val="404040"/>
                    </a:solidFill>
                    <a:latin typeface="Calibri"/>
                  </a:defRPr>
                </a:pPr>
                <a:endParaRPr lang="es-CO"/>
              </a:p>
            </c:txPr>
            <c:dLblPos val="outEnd"/>
            <c:showLegendKey val="0"/>
            <c:showVal val="1"/>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CUMPLIMIENTO!$B$11:$B$12</c:f>
              <c:strCache>
                <c:ptCount val="2"/>
                <c:pt idx="0">
                  <c:v>SUPERANDO JUNTOS LA COVID 19</c:v>
                </c:pt>
                <c:pt idx="1">
                  <c:v>AMPLIACIÓN PORTAFOLIO DE SERVICIOS</c:v>
                </c:pt>
              </c:strCache>
            </c:strRef>
          </c:cat>
          <c:val>
            <c:numRef>
              <c:f>CUMPLIMIENTO!$C$11:$C$12</c:f>
              <c:numCache>
                <c:formatCode>0%</c:formatCode>
                <c:ptCount val="2"/>
                <c:pt idx="0">
                  <c:v>1</c:v>
                </c:pt>
                <c:pt idx="1">
                  <c:v>1</c:v>
                </c:pt>
              </c:numCache>
            </c:numRef>
          </c:val>
        </c:ser>
        <c:dLbls>
          <c:showLegendKey val="0"/>
          <c:showVal val="0"/>
          <c:showCatName val="0"/>
          <c:showSerName val="0"/>
          <c:showPercent val="0"/>
          <c:showBubbleSize val="0"/>
        </c:dLbls>
        <c:gapWidth val="219"/>
        <c:overlap val="-27"/>
        <c:axId val="202578560"/>
        <c:axId val="203019776"/>
      </c:barChart>
      <c:catAx>
        <c:axId val="202578560"/>
        <c:scaling>
          <c:orientation val="minMax"/>
        </c:scaling>
        <c:delete val="0"/>
        <c:axPos val="b"/>
        <c:numFmt formatCode="General" sourceLinked="0"/>
        <c:majorTickMark val="none"/>
        <c:minorTickMark val="none"/>
        <c:tickLblPos val="nextTo"/>
        <c:spPr>
          <a:ln w="9360">
            <a:solidFill>
              <a:srgbClr val="D9D9D9"/>
            </a:solidFill>
            <a:round/>
          </a:ln>
        </c:spPr>
        <c:txPr>
          <a:bodyPr/>
          <a:lstStyle/>
          <a:p>
            <a:pPr>
              <a:defRPr sz="600" b="0" strike="noStrike" spc="-1">
                <a:solidFill>
                  <a:srgbClr val="595959"/>
                </a:solidFill>
                <a:latin typeface="Calibri"/>
              </a:defRPr>
            </a:pPr>
            <a:endParaRPr lang="es-CO"/>
          </a:p>
        </c:txPr>
        <c:crossAx val="203019776"/>
        <c:crosses val="autoZero"/>
        <c:auto val="1"/>
        <c:lblAlgn val="ctr"/>
        <c:lblOffset val="100"/>
        <c:noMultiLvlLbl val="0"/>
      </c:catAx>
      <c:valAx>
        <c:axId val="203019776"/>
        <c:scaling>
          <c:orientation val="minMax"/>
        </c:scaling>
        <c:delete val="0"/>
        <c:axPos val="l"/>
        <c:majorGridlines>
          <c:spPr>
            <a:ln w="9360">
              <a:solidFill>
                <a:srgbClr val="D9D9D9"/>
              </a:solidFill>
              <a:round/>
            </a:ln>
          </c:spPr>
        </c:majorGridlines>
        <c:numFmt formatCode="0%" sourceLinked="0"/>
        <c:majorTickMark val="none"/>
        <c:minorTickMark val="none"/>
        <c:tickLblPos val="nextTo"/>
        <c:spPr>
          <a:ln w="6480">
            <a:noFill/>
          </a:ln>
        </c:spPr>
        <c:txPr>
          <a:bodyPr/>
          <a:lstStyle/>
          <a:p>
            <a:pPr>
              <a:defRPr sz="900" b="0" strike="noStrike" spc="-1">
                <a:solidFill>
                  <a:srgbClr val="595959"/>
                </a:solidFill>
                <a:latin typeface="Calibri"/>
              </a:defRPr>
            </a:pPr>
            <a:endParaRPr lang="es-CO"/>
          </a:p>
        </c:txPr>
        <c:crossAx val="202578560"/>
        <c:crosses val="autoZero"/>
        <c:crossBetween val="between"/>
      </c:valAx>
      <c:spPr>
        <a:noFill/>
        <a:ln w="0">
          <a:noFill/>
        </a:ln>
      </c:spPr>
    </c:plotArea>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c:style val="2"/>
  <c:chart>
    <c:autoTitleDeleted val="1"/>
    <c:plotArea>
      <c:layout/>
      <c:barChart>
        <c:barDir val="bar"/>
        <c:grouping val="clustered"/>
        <c:varyColors val="0"/>
        <c:ser>
          <c:idx val="0"/>
          <c:order val="0"/>
          <c:tx>
            <c:strRef>
              <c:f>CUMPLIMIENTO!$C$22:$C$22</c:f>
              <c:strCache>
                <c:ptCount val="1"/>
                <c:pt idx="0">
                  <c:v>CUMPLIMIENTO</c:v>
                </c:pt>
              </c:strCache>
            </c:strRef>
          </c:tx>
          <c:spPr>
            <a:solidFill>
              <a:srgbClr val="5B9BD5"/>
            </a:solidFill>
            <a:ln w="0">
              <a:noFill/>
            </a:ln>
          </c:spPr>
          <c:invertIfNegative val="0"/>
          <c:dLbls>
            <c:txPr>
              <a:bodyPr wrap="none"/>
              <a:lstStyle/>
              <a:p>
                <a:pPr>
                  <a:defRPr sz="1000" b="0" strike="noStrike" spc="-1">
                    <a:solidFill>
                      <a:srgbClr val="000000"/>
                    </a:solidFill>
                    <a:latin typeface="Calibri"/>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CUMPLIMIENTO!$B$23:$B$29</c:f>
              <c:strCache>
                <c:ptCount val="7"/>
                <c:pt idx="0">
                  <c:v>IMPLEMENTACIÓN SISTEMA DE COSTOS</c:v>
                </c:pt>
                <c:pt idx="1">
                  <c:v>FACTURACIÓN LIMPIA</c:v>
                </c:pt>
                <c:pt idx="2">
                  <c:v>GESTIÓN DE COBRO</c:v>
                </c:pt>
                <c:pt idx="3">
                  <c:v>PROPUESTA DE SERVICIOS</c:v>
                </c:pt>
                <c:pt idx="4">
                  <c:v>GESTIÓN DE EQUIPOS </c:v>
                </c:pt>
                <c:pt idx="5">
                  <c:v>GESTIÓN DE INFRAESTRUCTURA</c:v>
                </c:pt>
                <c:pt idx="6">
                  <c:v>CENTRAL DE MEZCLAS</c:v>
                </c:pt>
              </c:strCache>
            </c:strRef>
          </c:cat>
          <c:val>
            <c:numRef>
              <c:f>CUMPLIMIENTO!$C$23:$C$29</c:f>
              <c:numCache>
                <c:formatCode>0.0%</c:formatCode>
                <c:ptCount val="7"/>
                <c:pt idx="0">
                  <c:v>1</c:v>
                </c:pt>
                <c:pt idx="1">
                  <c:v>1</c:v>
                </c:pt>
                <c:pt idx="2">
                  <c:v>1</c:v>
                </c:pt>
                <c:pt idx="3">
                  <c:v>1</c:v>
                </c:pt>
                <c:pt idx="4">
                  <c:v>0.88</c:v>
                </c:pt>
                <c:pt idx="5">
                  <c:v>1</c:v>
                </c:pt>
                <c:pt idx="6">
                  <c:v>0.9</c:v>
                </c:pt>
              </c:numCache>
            </c:numRef>
          </c:val>
        </c:ser>
        <c:dLbls>
          <c:showLegendKey val="0"/>
          <c:showVal val="0"/>
          <c:showCatName val="0"/>
          <c:showSerName val="0"/>
          <c:showPercent val="0"/>
          <c:showBubbleSize val="0"/>
        </c:dLbls>
        <c:gapWidth val="182"/>
        <c:axId val="203100160"/>
        <c:axId val="203102080"/>
      </c:barChart>
      <c:catAx>
        <c:axId val="203100160"/>
        <c:scaling>
          <c:orientation val="minMax"/>
        </c:scaling>
        <c:delete val="0"/>
        <c:axPos val="l"/>
        <c:numFmt formatCode="General" sourceLinked="0"/>
        <c:majorTickMark val="none"/>
        <c:minorTickMark val="none"/>
        <c:tickLblPos val="nextTo"/>
        <c:spPr>
          <a:ln w="9360">
            <a:solidFill>
              <a:srgbClr val="D9D9D9"/>
            </a:solidFill>
            <a:round/>
          </a:ln>
        </c:spPr>
        <c:txPr>
          <a:bodyPr/>
          <a:lstStyle/>
          <a:p>
            <a:pPr>
              <a:defRPr sz="900" b="0" strike="noStrike" spc="-1">
                <a:solidFill>
                  <a:srgbClr val="595959"/>
                </a:solidFill>
                <a:latin typeface="Calibri"/>
              </a:defRPr>
            </a:pPr>
            <a:endParaRPr lang="es-CO"/>
          </a:p>
        </c:txPr>
        <c:crossAx val="203102080"/>
        <c:crosses val="autoZero"/>
        <c:auto val="1"/>
        <c:lblAlgn val="ctr"/>
        <c:lblOffset val="100"/>
        <c:noMultiLvlLbl val="0"/>
      </c:catAx>
      <c:valAx>
        <c:axId val="203102080"/>
        <c:scaling>
          <c:orientation val="minMax"/>
        </c:scaling>
        <c:delete val="0"/>
        <c:axPos val="b"/>
        <c:majorGridlines>
          <c:spPr>
            <a:ln w="9360">
              <a:solidFill>
                <a:srgbClr val="D9D9D9"/>
              </a:solidFill>
              <a:round/>
            </a:ln>
          </c:spPr>
        </c:majorGridlines>
        <c:numFmt formatCode="0%" sourceLinked="0"/>
        <c:majorTickMark val="none"/>
        <c:minorTickMark val="none"/>
        <c:tickLblPos val="nextTo"/>
        <c:spPr>
          <a:ln w="6480">
            <a:noFill/>
          </a:ln>
        </c:spPr>
        <c:txPr>
          <a:bodyPr/>
          <a:lstStyle/>
          <a:p>
            <a:pPr>
              <a:defRPr sz="900" b="0" strike="noStrike" spc="-1">
                <a:solidFill>
                  <a:srgbClr val="595959"/>
                </a:solidFill>
                <a:latin typeface="Calibri"/>
              </a:defRPr>
            </a:pPr>
            <a:endParaRPr lang="es-CO"/>
          </a:p>
        </c:txPr>
        <c:crossAx val="203100160"/>
        <c:crosses val="autoZero"/>
        <c:crossBetween val="between"/>
      </c:valAx>
      <c:spPr>
        <a:noFill/>
        <a:ln w="0">
          <a:noFill/>
        </a:ln>
      </c:spPr>
    </c:plotArea>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0"/>
  <c:style val="2"/>
  <c:chart>
    <c:autoTitleDeleted val="1"/>
    <c:plotArea>
      <c:layout/>
      <c:pieChart>
        <c:varyColors val="1"/>
        <c:ser>
          <c:idx val="0"/>
          <c:order val="0"/>
          <c:tx>
            <c:strRef>
              <c:f>CUMPLIMIENTO!$C$33:$C$33</c:f>
              <c:strCache>
                <c:ptCount val="1"/>
                <c:pt idx="0">
                  <c:v>CUMPLIMIENTO</c:v>
                </c:pt>
              </c:strCache>
            </c:strRef>
          </c:tx>
          <c:spPr>
            <a:solidFill>
              <a:srgbClr val="5B9BD5"/>
            </a:solidFill>
            <a:ln w="0">
              <a:noFill/>
            </a:ln>
          </c:spPr>
          <c:dPt>
            <c:idx val="0"/>
            <c:bubble3D val="0"/>
            <c:spPr>
              <a:gradFill>
                <a:gsLst>
                  <a:gs pos="0">
                    <a:srgbClr val="71A6DA"/>
                  </a:gs>
                  <a:gs pos="100000">
                    <a:srgbClr val="549ADA"/>
                  </a:gs>
                </a:gsLst>
                <a:lin ang="5400000"/>
              </a:gradFill>
              <a:ln w="0">
                <a:noFill/>
              </a:ln>
            </c:spPr>
          </c:dPt>
          <c:dPt>
            <c:idx val="1"/>
            <c:bubble3D val="0"/>
            <c:spPr>
              <a:gradFill>
                <a:gsLst>
                  <a:gs pos="0">
                    <a:srgbClr val="F08C56"/>
                  </a:gs>
                  <a:gs pos="100000">
                    <a:srgbClr val="F57A27"/>
                  </a:gs>
                </a:gsLst>
                <a:lin ang="5400000"/>
              </a:gradFill>
              <a:ln w="0">
                <a:noFill/>
              </a:ln>
            </c:spPr>
          </c:dPt>
          <c:dLbls>
            <c:dLbl>
              <c:idx val="0"/>
              <c:layout/>
              <c:dLblPos val="bestFit"/>
              <c:showLegendKey val="0"/>
              <c:showVal val="1"/>
              <c:showCatName val="0"/>
              <c:showSerName val="0"/>
              <c:showPercent val="0"/>
              <c:showBubbleSize val="1"/>
            </c:dLbl>
            <c:dLbl>
              <c:idx val="1"/>
              <c:layout/>
              <c:dLblPos val="bestFit"/>
              <c:showLegendKey val="0"/>
              <c:showVal val="1"/>
              <c:showCatName val="0"/>
              <c:showSerName val="0"/>
              <c:showPercent val="0"/>
              <c:showBubbleSize val="1"/>
            </c:dLbl>
            <c:txPr>
              <a:bodyPr wrap="square"/>
              <a:lstStyle/>
              <a:p>
                <a:pPr>
                  <a:defRPr sz="900" b="0" strike="noStrike" spc="-1">
                    <a:solidFill>
                      <a:srgbClr val="D9D9D9"/>
                    </a:solidFill>
                    <a:latin typeface="Calibri"/>
                  </a:defRPr>
                </a:pPr>
                <a:endParaRPr lang="es-CO"/>
              </a:p>
            </c:txPr>
            <c:dLblPos val="bestFit"/>
            <c:showLegendKey val="0"/>
            <c:showVal val="1"/>
            <c:showCatName val="0"/>
            <c:showSerName val="0"/>
            <c:showPercent val="0"/>
            <c:showBubbleSize val="1"/>
            <c:separator>; </c:separator>
            <c:showLeaderLines val="0"/>
          </c:dLbls>
          <c:cat>
            <c:strRef>
              <c:f>CUMPLIMIENTO!$B$34:$B$35</c:f>
              <c:strCache>
                <c:ptCount val="2"/>
                <c:pt idx="0">
                  <c:v>SISTEMA DE SALUD Y SEGURIDAD EN EL TRABAJO</c:v>
                </c:pt>
                <c:pt idx="1">
                  <c:v>SISTEMA DE GESTIÓN AMBIENTAL</c:v>
                </c:pt>
              </c:strCache>
            </c:strRef>
          </c:cat>
          <c:val>
            <c:numRef>
              <c:f>CUMPLIMIENTO!$C$34:$C$35</c:f>
              <c:numCache>
                <c:formatCode>0.0%</c:formatCode>
                <c:ptCount val="2"/>
                <c:pt idx="0">
                  <c:v>1</c:v>
                </c:pt>
                <c:pt idx="1">
                  <c:v>0.91700000000000004</c:v>
                </c:pt>
              </c:numCache>
            </c:numRef>
          </c:val>
        </c:ser>
        <c:dLbls>
          <c:showLegendKey val="0"/>
          <c:showVal val="0"/>
          <c:showCatName val="0"/>
          <c:showSerName val="0"/>
          <c:showPercent val="0"/>
          <c:showBubbleSize val="0"/>
          <c:showLeaderLines val="0"/>
        </c:dLbls>
        <c:firstSliceAng val="0"/>
      </c:pieChart>
      <c:spPr>
        <a:noFill/>
        <a:ln w="0">
          <a:noFill/>
        </a:ln>
      </c:spPr>
    </c:plotArea>
    <c:legend>
      <c:legendPos val="b"/>
      <c:layout/>
      <c:overlay val="0"/>
      <c:spPr>
        <a:noFill/>
        <a:ln w="0">
          <a:noFill/>
        </a:ln>
      </c:spPr>
      <c:txPr>
        <a:bodyPr/>
        <a:lstStyle/>
        <a:p>
          <a:pPr>
            <a:defRPr sz="900" b="0" strike="noStrike" spc="-1">
              <a:solidFill>
                <a:srgbClr val="D9D9D9"/>
              </a:solidFill>
              <a:latin typeface="Calibri"/>
            </a:defRPr>
          </a:pPr>
          <a:endParaRPr lang="es-CO"/>
        </a:p>
      </c:txPr>
    </c:legend>
    <c:plotVisOnly val="1"/>
    <c:dispBlanksAs val="gap"/>
    <c:showDLblsOverMax val="1"/>
  </c:chart>
  <c:spPr>
    <a:gradFill>
      <a:gsLst>
        <a:gs pos="0">
          <a:srgbClr val="595959"/>
        </a:gs>
        <a:gs pos="100000">
          <a:srgbClr val="262626"/>
        </a:gs>
      </a:gsLst>
      <a:path path="circle">
        <a:fillToRect l="50000" t="50000" r="50000" b="50000"/>
      </a:path>
    </a:gradFill>
    <a:ln w="9360">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O"/>
  <c:roundedCorners val="0"/>
  <c:style val="2"/>
  <c:chart>
    <c:autoTitleDeleted val="1"/>
    <c:plotArea>
      <c:layout/>
      <c:barChart>
        <c:barDir val="bar"/>
        <c:grouping val="clustered"/>
        <c:varyColors val="0"/>
        <c:ser>
          <c:idx val="0"/>
          <c:order val="0"/>
          <c:spPr>
            <a:solidFill>
              <a:srgbClr val="5B9BD5"/>
            </a:solidFill>
            <a:ln w="0">
              <a:noFill/>
            </a:ln>
          </c:spPr>
          <c:invertIfNegative val="0"/>
          <c:dLbls>
            <c:txPr>
              <a:bodyPr wrap="square"/>
              <a:lstStyle/>
              <a:p>
                <a:pPr>
                  <a:defRPr sz="900" b="0" strike="noStrike" spc="-1">
                    <a:solidFill>
                      <a:srgbClr val="404040"/>
                    </a:solidFill>
                    <a:latin typeface="Calibri"/>
                  </a:defRPr>
                </a:pPr>
                <a:endParaRPr lang="es-CO"/>
              </a:p>
            </c:txPr>
            <c:dLblPos val="outEnd"/>
            <c:showLegendKey val="0"/>
            <c:showVal val="1"/>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CUMPLIMIENTO!$B$40:$B$54</c:f>
              <c:strCache>
                <c:ptCount val="15"/>
                <c:pt idx="0">
                  <c:v>TALENTO HUMANO: Gestión estratégica del talento humano</c:v>
                </c:pt>
                <c:pt idx="1">
                  <c:v>TALENTO HUMANO: Política de integridad</c:v>
                </c:pt>
                <c:pt idx="2">
                  <c:v>DIRECCIONAMIENTO ESTRATÉGICO Y PLANEACIÓN: Planeación institucional</c:v>
                </c:pt>
                <c:pt idx="3">
                  <c:v>DIRECCIONAMIENTO ESTRATÉGICO Y PLANEACIÓN: Gestión Presupuestal y eficiancia del gasto público</c:v>
                </c:pt>
                <c:pt idx="4">
                  <c:v>GESTIÓN CON VALORES PARA RESULTADOS: Fortalecimiento organizacional y simplificación de procesos</c:v>
                </c:pt>
                <c:pt idx="5">
                  <c:v>GESTIÓN CON VALORES PARA RESULTADOS: Gobierno digital</c:v>
                </c:pt>
                <c:pt idx="6">
                  <c:v>GESTIÓN CON VALORES PARA RESULTADOS: Seguridad Digital</c:v>
                </c:pt>
                <c:pt idx="7">
                  <c:v>GESTIÓN CON VALORES PARA RESULTADOS: Defensa Jurídica</c:v>
                </c:pt>
                <c:pt idx="8">
                  <c:v>GESTIÓN CON VALORES PARA RESULTADOS: Servicio al ciudadano</c:v>
                </c:pt>
                <c:pt idx="9">
                  <c:v>EVALUACIÓN DE RESULTADOS: Seguimiento y evaluación del desempeño institucional</c:v>
                </c:pt>
                <c:pt idx="10">
                  <c:v>INFORMACIÓN Y COMUNICACIÓN: Gestión documental</c:v>
                </c:pt>
                <c:pt idx="11">
                  <c:v>INFORMACIÓN Y COMUNICACIÓN: Transparencia, acceso a la información pública, y lucha contra la corrupción</c:v>
                </c:pt>
                <c:pt idx="12">
                  <c:v>GESTIÓN DEL CONOCIMIENTO Y LA INNOVACIÓN</c:v>
                </c:pt>
                <c:pt idx="13">
                  <c:v>CONTROL INTERNO: Ambiente de control</c:v>
                </c:pt>
                <c:pt idx="14">
                  <c:v>CONTROL INTERNO: Gestión de riesgos institucionales</c:v>
                </c:pt>
              </c:strCache>
            </c:strRef>
          </c:cat>
          <c:val>
            <c:numRef>
              <c:f>CUMPLIMIENTO!$C$40:$C$54</c:f>
              <c:numCache>
                <c:formatCode>0%</c:formatCode>
                <c:ptCount val="15"/>
                <c:pt idx="0" formatCode="0.0%">
                  <c:v>0.875</c:v>
                </c:pt>
                <c:pt idx="1">
                  <c:v>0.25</c:v>
                </c:pt>
                <c:pt idx="2">
                  <c:v>0.98</c:v>
                </c:pt>
                <c:pt idx="3">
                  <c:v>1</c:v>
                </c:pt>
                <c:pt idx="4" formatCode="0.0%">
                  <c:v>0.96599999999999997</c:v>
                </c:pt>
                <c:pt idx="5">
                  <c:v>1</c:v>
                </c:pt>
                <c:pt idx="6">
                  <c:v>1</c:v>
                </c:pt>
                <c:pt idx="7">
                  <c:v>0.55000000000000004</c:v>
                </c:pt>
                <c:pt idx="8">
                  <c:v>0.87</c:v>
                </c:pt>
                <c:pt idx="9">
                  <c:v>1</c:v>
                </c:pt>
                <c:pt idx="10">
                  <c:v>0.87</c:v>
                </c:pt>
                <c:pt idx="11">
                  <c:v>0.8</c:v>
                </c:pt>
                <c:pt idx="12">
                  <c:v>0.86</c:v>
                </c:pt>
                <c:pt idx="13">
                  <c:v>1</c:v>
                </c:pt>
                <c:pt idx="14">
                  <c:v>1</c:v>
                </c:pt>
              </c:numCache>
            </c:numRef>
          </c:val>
        </c:ser>
        <c:dLbls>
          <c:showLegendKey val="0"/>
          <c:showVal val="0"/>
          <c:showCatName val="0"/>
          <c:showSerName val="0"/>
          <c:showPercent val="0"/>
          <c:showBubbleSize val="0"/>
        </c:dLbls>
        <c:gapWidth val="182"/>
        <c:axId val="202278784"/>
        <c:axId val="202280320"/>
      </c:barChart>
      <c:catAx>
        <c:axId val="202278784"/>
        <c:scaling>
          <c:orientation val="minMax"/>
        </c:scaling>
        <c:delete val="0"/>
        <c:axPos val="l"/>
        <c:numFmt formatCode="General" sourceLinked="0"/>
        <c:majorTickMark val="none"/>
        <c:minorTickMark val="none"/>
        <c:tickLblPos val="nextTo"/>
        <c:spPr>
          <a:ln w="9360">
            <a:solidFill>
              <a:srgbClr val="D9D9D9"/>
            </a:solidFill>
            <a:round/>
          </a:ln>
        </c:spPr>
        <c:txPr>
          <a:bodyPr/>
          <a:lstStyle/>
          <a:p>
            <a:pPr>
              <a:defRPr sz="600" b="0" strike="noStrike" spc="-1">
                <a:solidFill>
                  <a:srgbClr val="595959"/>
                </a:solidFill>
                <a:latin typeface="Calibri"/>
              </a:defRPr>
            </a:pPr>
            <a:endParaRPr lang="es-CO"/>
          </a:p>
        </c:txPr>
        <c:crossAx val="202280320"/>
        <c:crosses val="autoZero"/>
        <c:auto val="1"/>
        <c:lblAlgn val="ctr"/>
        <c:lblOffset val="100"/>
        <c:noMultiLvlLbl val="0"/>
      </c:catAx>
      <c:valAx>
        <c:axId val="202280320"/>
        <c:scaling>
          <c:orientation val="minMax"/>
        </c:scaling>
        <c:delete val="0"/>
        <c:axPos val="b"/>
        <c:majorGridlines>
          <c:spPr>
            <a:ln w="9360">
              <a:solidFill>
                <a:srgbClr val="D9D9D9"/>
              </a:solidFill>
              <a:round/>
            </a:ln>
          </c:spPr>
        </c:majorGridlines>
        <c:numFmt formatCode="0%" sourceLinked="0"/>
        <c:majorTickMark val="none"/>
        <c:minorTickMark val="none"/>
        <c:tickLblPos val="nextTo"/>
        <c:spPr>
          <a:ln w="6480">
            <a:noFill/>
          </a:ln>
        </c:spPr>
        <c:txPr>
          <a:bodyPr/>
          <a:lstStyle/>
          <a:p>
            <a:pPr>
              <a:defRPr sz="900" b="0" strike="noStrike" spc="-1">
                <a:solidFill>
                  <a:srgbClr val="595959"/>
                </a:solidFill>
                <a:latin typeface="Calibri"/>
              </a:defRPr>
            </a:pPr>
            <a:endParaRPr lang="es-CO"/>
          </a:p>
        </c:txPr>
        <c:crossAx val="202278784"/>
        <c:crosses val="autoZero"/>
        <c:crossBetween val="between"/>
      </c:valAx>
      <c:spPr>
        <a:noFill/>
        <a:ln w="0">
          <a:noFill/>
        </a:ln>
      </c:spPr>
    </c:plotArea>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Cumplimiento</a:t>
            </a:r>
            <a:r>
              <a:rPr lang="es-CO" baseline="0"/>
              <a:t> Por Eje Estrategico</a:t>
            </a:r>
            <a:endParaRPr lang="es-CO"/>
          </a:p>
        </c:rich>
      </c:tx>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dLbls>
            <c:txPr>
              <a:bodyPr/>
              <a:lstStyle/>
              <a:p>
                <a:pPr>
                  <a:defRPr sz="1100" b="1"/>
                </a:pPr>
                <a:endParaRPr lang="es-CO"/>
              </a:p>
            </c:txPr>
            <c:showLegendKey val="0"/>
            <c:showVal val="1"/>
            <c:showCatName val="0"/>
            <c:showSerName val="0"/>
            <c:showPercent val="0"/>
            <c:showBubbleSize val="0"/>
            <c:showLeaderLines val="0"/>
          </c:dLbls>
          <c:cat>
            <c:strRef>
              <c:f>CUMPLIMIENTO!$F$3:$F$8</c:f>
              <c:strCache>
                <c:ptCount val="6"/>
                <c:pt idx="0">
                  <c:v>1. TRABAJANDO EN  CONDICIONES DE SEGURIDAD, CALIDAD Y CALIDEZ.</c:v>
                </c:pt>
                <c:pt idx="1">
                  <c:v>2. SUPERANDO LA PANDEMIA</c:v>
                </c:pt>
                <c:pt idx="2">
                  <c:v>3. NOS EVALUAMOS Y MEJORAMOS</c:v>
                </c:pt>
                <c:pt idx="3">
                  <c:v>4. COMPETITIVOS Y SOSTENIBLES</c:v>
                </c:pt>
                <c:pt idx="4">
                  <c:v>5. SOCIALMENTE RESPONSABLES</c:v>
                </c:pt>
                <c:pt idx="5">
                  <c:v>6. ADMINISTRATIVAMENTE FUERTES</c:v>
                </c:pt>
              </c:strCache>
            </c:strRef>
          </c:cat>
          <c:val>
            <c:numRef>
              <c:f>CUMPLIMIENTO!$G$3:$G$8</c:f>
              <c:numCache>
                <c:formatCode>0.0%</c:formatCode>
                <c:ptCount val="6"/>
                <c:pt idx="0">
                  <c:v>0.79825000000000002</c:v>
                </c:pt>
                <c:pt idx="1">
                  <c:v>1</c:v>
                </c:pt>
                <c:pt idx="2">
                  <c:v>1</c:v>
                </c:pt>
                <c:pt idx="3">
                  <c:v>0.96857142857142864</c:v>
                </c:pt>
                <c:pt idx="4">
                  <c:v>0.95850000000000002</c:v>
                </c:pt>
                <c:pt idx="5">
                  <c:v>0.81381249999999994</c:v>
                </c:pt>
              </c:numCache>
            </c:numRef>
          </c:val>
        </c:ser>
        <c:dLbls>
          <c:showLegendKey val="0"/>
          <c:showVal val="0"/>
          <c:showCatName val="0"/>
          <c:showSerName val="0"/>
          <c:showPercent val="0"/>
          <c:showBubbleSize val="0"/>
        </c:dLbls>
        <c:gapWidth val="150"/>
        <c:shape val="box"/>
        <c:axId val="202292608"/>
        <c:axId val="202298496"/>
        <c:axId val="0"/>
      </c:bar3DChart>
      <c:catAx>
        <c:axId val="202292608"/>
        <c:scaling>
          <c:orientation val="minMax"/>
        </c:scaling>
        <c:delete val="0"/>
        <c:axPos val="b"/>
        <c:majorTickMark val="none"/>
        <c:minorTickMark val="none"/>
        <c:tickLblPos val="nextTo"/>
        <c:txPr>
          <a:bodyPr/>
          <a:lstStyle/>
          <a:p>
            <a:pPr>
              <a:defRPr sz="600"/>
            </a:pPr>
            <a:endParaRPr lang="es-CO"/>
          </a:p>
        </c:txPr>
        <c:crossAx val="202298496"/>
        <c:crosses val="autoZero"/>
        <c:auto val="1"/>
        <c:lblAlgn val="ctr"/>
        <c:lblOffset val="100"/>
        <c:noMultiLvlLbl val="0"/>
      </c:catAx>
      <c:valAx>
        <c:axId val="202298496"/>
        <c:scaling>
          <c:orientation val="minMax"/>
        </c:scaling>
        <c:delete val="0"/>
        <c:axPos val="l"/>
        <c:majorGridlines/>
        <c:numFmt formatCode="0.0%" sourceLinked="1"/>
        <c:majorTickMark val="none"/>
        <c:minorTickMark val="none"/>
        <c:tickLblPos val="nextTo"/>
        <c:crossAx val="202292608"/>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chart" Target="../charts/chart7.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306135</xdr:colOff>
      <xdr:row>0</xdr:row>
      <xdr:rowOff>79375</xdr:rowOff>
    </xdr:from>
    <xdr:to>
      <xdr:col>0</xdr:col>
      <xdr:colOff>2205125</xdr:colOff>
      <xdr:row>0</xdr:row>
      <xdr:rowOff>1201855</xdr:rowOff>
    </xdr:to>
    <xdr:pic>
      <xdr:nvPicPr>
        <xdr:cNvPr id="2" name="1 Imagen" descr="1.png"/>
        <xdr:cNvPicPr/>
      </xdr:nvPicPr>
      <xdr:blipFill>
        <a:blip xmlns:r="http://schemas.openxmlformats.org/officeDocument/2006/relationships" r:embed="rId1"/>
        <a:srcRect b="19824"/>
        <a:stretch/>
      </xdr:blipFill>
      <xdr:spPr>
        <a:xfrm>
          <a:off x="306135" y="79375"/>
          <a:ext cx="1898990" cy="112248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5760</xdr:colOff>
      <xdr:row>14</xdr:row>
      <xdr:rowOff>232560</xdr:rowOff>
    </xdr:from>
    <xdr:to>
      <xdr:col>12</xdr:col>
      <xdr:colOff>375840</xdr:colOff>
      <xdr:row>21</xdr:row>
      <xdr:rowOff>476640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13</xdr:col>
      <xdr:colOff>255240</xdr:colOff>
      <xdr:row>14</xdr:row>
      <xdr:rowOff>30240</xdr:rowOff>
    </xdr:from>
    <xdr:to>
      <xdr:col>18</xdr:col>
      <xdr:colOff>509040</xdr:colOff>
      <xdr:row>21</xdr:row>
      <xdr:rowOff>268560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144720</xdr:colOff>
      <xdr:row>9</xdr:row>
      <xdr:rowOff>0</xdr:rowOff>
    </xdr:from>
    <xdr:to>
      <xdr:col>4</xdr:col>
      <xdr:colOff>1462680</xdr:colOff>
      <xdr:row>13</xdr:row>
      <xdr:rowOff>7200</xdr:rowOff>
    </xdr:to>
    <xdr:graphicFrame macro="">
      <xdr:nvGraphicFramePr>
        <xdr:cNvPr id="3"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122040</xdr:colOff>
      <xdr:row>21</xdr:row>
      <xdr:rowOff>45720</xdr:rowOff>
    </xdr:from>
    <xdr:to>
      <xdr:col>4</xdr:col>
      <xdr:colOff>1767600</xdr:colOff>
      <xdr:row>29</xdr:row>
      <xdr:rowOff>174960</xdr:rowOff>
    </xdr:to>
    <xdr:graphicFrame macro="">
      <xdr:nvGraphicFramePr>
        <xdr:cNvPr id="4"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3</xdr:col>
      <xdr:colOff>160200</xdr:colOff>
      <xdr:row>32</xdr:row>
      <xdr:rowOff>0</xdr:rowOff>
    </xdr:from>
    <xdr:to>
      <xdr:col>4</xdr:col>
      <xdr:colOff>868680</xdr:colOff>
      <xdr:row>35</xdr:row>
      <xdr:rowOff>174960</xdr:rowOff>
    </xdr:to>
    <xdr:graphicFrame macro="">
      <xdr:nvGraphicFramePr>
        <xdr:cNvPr id="5" name="Gráfico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4</xdr:col>
      <xdr:colOff>1545120</xdr:colOff>
      <xdr:row>35</xdr:row>
      <xdr:rowOff>131400</xdr:rowOff>
    </xdr:from>
    <xdr:to>
      <xdr:col>8</xdr:col>
      <xdr:colOff>28440</xdr:colOff>
      <xdr:row>66</xdr:row>
      <xdr:rowOff>19440</xdr:rowOff>
    </xdr:to>
    <xdr:graphicFrame macro="">
      <xdr:nvGraphicFramePr>
        <xdr:cNvPr id="6" name="Gráfico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738187</xdr:colOff>
      <xdr:row>14</xdr:row>
      <xdr:rowOff>45243</xdr:rowOff>
    </xdr:from>
    <xdr:to>
      <xdr:col>9</xdr:col>
      <xdr:colOff>345280</xdr:colOff>
      <xdr:row>34</xdr:row>
      <xdr:rowOff>0</xdr:rowOff>
    </xdr:to>
    <xdr:graphicFrame macro="">
      <xdr:nvGraphicFramePr>
        <xdr:cNvPr id="15" name="1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hrd.gov.co/informacion-sobre-covid-19/" TargetMode="External"/><Relationship Id="rId7" Type="http://schemas.openxmlformats.org/officeDocument/2006/relationships/hyperlink" Target="http://hrd.gov.co/category/ley-1712/7-control/7-3-planes-de-mejoramiento/" TargetMode="External"/><Relationship Id="rId2" Type="http://schemas.openxmlformats.org/officeDocument/2006/relationships/hyperlink" Target="http://hrd.gov.co/informacion-sobre-covid-19/" TargetMode="External"/><Relationship Id="rId1" Type="http://schemas.openxmlformats.org/officeDocument/2006/relationships/hyperlink" Target="http://hrd.gov.co/informacion-sobre-covid-19/" TargetMode="External"/><Relationship Id="rId6" Type="http://schemas.openxmlformats.org/officeDocument/2006/relationships/hyperlink" Target="http://formacion.hrd.gov.co/enrol/index.php?id=23" TargetMode="External"/><Relationship Id="rId5" Type="http://schemas.openxmlformats.org/officeDocument/2006/relationships/hyperlink" Target="https://www.facebook.com/hospitalregionalduitama/videos/630158297760890" TargetMode="External"/><Relationship Id="rId4" Type="http://schemas.openxmlformats.org/officeDocument/2006/relationships/hyperlink" Target="http://hrd.gov.co/informacion-sobre-covid-19/"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68"/>
  <sheetViews>
    <sheetView tabSelected="1" zoomScale="60" zoomScaleNormal="60" workbookViewId="0">
      <selection activeCell="AMP4" sqref="AMP4"/>
    </sheetView>
  </sheetViews>
  <sheetFormatPr baseColWidth="10" defaultColWidth="11.42578125" defaultRowHeight="18" x14ac:dyDescent="0.25"/>
  <cols>
    <col min="1" max="1" width="36.5703125" style="1" customWidth="1"/>
    <col min="2" max="2" width="24.42578125" style="2" customWidth="1"/>
    <col min="3" max="3" width="24.140625" style="2" customWidth="1"/>
    <col min="4" max="4" width="44" style="3" customWidth="1"/>
    <col min="5" max="5" width="13.85546875" style="4" customWidth="1"/>
    <col min="6" max="6" width="37.140625" style="3" customWidth="1"/>
    <col min="7" max="7" width="29.28515625" style="3" customWidth="1"/>
    <col min="8" max="8" width="26.28515625" style="3" customWidth="1"/>
    <col min="9" max="9" width="25.140625" style="3" customWidth="1"/>
    <col min="10" max="10" width="77.5703125" style="5" hidden="1" customWidth="1"/>
    <col min="11" max="11" width="58.85546875" style="6" hidden="1" customWidth="1"/>
    <col min="12" max="12" width="33.42578125" style="7" customWidth="1"/>
    <col min="13" max="1024" width="11.42578125" style="5" hidden="1"/>
  </cols>
  <sheetData>
    <row r="1" spans="1:12" ht="98.25" customHeight="1" x14ac:dyDescent="0.25">
      <c r="A1" s="159" t="s">
        <v>0</v>
      </c>
      <c r="B1" s="160"/>
      <c r="C1" s="160"/>
      <c r="D1" s="160"/>
      <c r="E1" s="160"/>
      <c r="F1" s="160"/>
      <c r="G1" s="160"/>
      <c r="H1" s="160"/>
      <c r="I1" s="160"/>
      <c r="J1" s="160"/>
      <c r="K1" s="160"/>
      <c r="L1" s="160"/>
    </row>
    <row r="2" spans="1:12" s="12" customFormat="1" ht="30.6" customHeight="1" x14ac:dyDescent="0.25">
      <c r="A2" s="8" t="s">
        <v>1</v>
      </c>
      <c r="B2" s="126" t="s">
        <v>2</v>
      </c>
      <c r="C2" s="126"/>
      <c r="D2" s="8" t="s">
        <v>3</v>
      </c>
      <c r="E2" s="8" t="s">
        <v>4</v>
      </c>
      <c r="F2" s="8" t="s">
        <v>5</v>
      </c>
      <c r="G2" s="8" t="s">
        <v>6</v>
      </c>
      <c r="H2" s="8" t="s">
        <v>7</v>
      </c>
      <c r="I2" s="9" t="s">
        <v>8</v>
      </c>
      <c r="J2" s="10" t="s">
        <v>9</v>
      </c>
      <c r="K2" s="11" t="s">
        <v>10</v>
      </c>
      <c r="L2" s="11" t="s">
        <v>11</v>
      </c>
    </row>
    <row r="3" spans="1:12" s="12" customFormat="1" ht="87.4" customHeight="1" x14ac:dyDescent="0.25">
      <c r="A3" s="127" t="s">
        <v>12</v>
      </c>
      <c r="B3" s="128" t="s">
        <v>13</v>
      </c>
      <c r="C3" s="128"/>
      <c r="D3" s="13" t="s">
        <v>14</v>
      </c>
      <c r="E3" s="14">
        <v>0.6</v>
      </c>
      <c r="F3" s="15" t="s">
        <v>15</v>
      </c>
      <c r="G3" s="15" t="s">
        <v>16</v>
      </c>
      <c r="H3" s="16" t="s">
        <v>17</v>
      </c>
      <c r="I3" s="17" t="s">
        <v>18</v>
      </c>
      <c r="J3" s="18" t="s">
        <v>19</v>
      </c>
      <c r="K3" s="139">
        <v>1</v>
      </c>
      <c r="L3" s="145">
        <f>SUM(K3:K18)/16</f>
        <v>0.8125</v>
      </c>
    </row>
    <row r="4" spans="1:12" s="12" customFormat="1" ht="82.7" customHeight="1" x14ac:dyDescent="0.25">
      <c r="A4" s="127"/>
      <c r="B4" s="128"/>
      <c r="C4" s="128"/>
      <c r="D4" s="16" t="s">
        <v>20</v>
      </c>
      <c r="E4" s="19" t="s">
        <v>21</v>
      </c>
      <c r="F4" s="18" t="s">
        <v>22</v>
      </c>
      <c r="G4" s="18" t="s">
        <v>23</v>
      </c>
      <c r="H4" s="16" t="s">
        <v>17</v>
      </c>
      <c r="I4" s="20" t="s">
        <v>18</v>
      </c>
      <c r="J4" s="21" t="s">
        <v>24</v>
      </c>
      <c r="K4" s="139">
        <v>1</v>
      </c>
      <c r="L4" s="145"/>
    </row>
    <row r="5" spans="1:12" s="12" customFormat="1" ht="90.75" customHeight="1" x14ac:dyDescent="0.25">
      <c r="A5" s="127"/>
      <c r="B5" s="128"/>
      <c r="C5" s="128"/>
      <c r="D5" s="16" t="s">
        <v>25</v>
      </c>
      <c r="E5" s="19">
        <v>1</v>
      </c>
      <c r="F5" s="18" t="s">
        <v>26</v>
      </c>
      <c r="G5" s="18" t="s">
        <v>27</v>
      </c>
      <c r="H5" s="16" t="s">
        <v>17</v>
      </c>
      <c r="I5" s="20" t="s">
        <v>18</v>
      </c>
      <c r="J5" s="18" t="s">
        <v>28</v>
      </c>
      <c r="K5" s="139">
        <v>1</v>
      </c>
      <c r="L5" s="145"/>
    </row>
    <row r="6" spans="1:12" ht="59.25" customHeight="1" x14ac:dyDescent="0.25">
      <c r="A6" s="127"/>
      <c r="B6" s="128"/>
      <c r="C6" s="128"/>
      <c r="D6" s="16" t="s">
        <v>29</v>
      </c>
      <c r="E6" s="22" t="s">
        <v>30</v>
      </c>
      <c r="F6" s="18" t="s">
        <v>31</v>
      </c>
      <c r="G6" s="16" t="s">
        <v>32</v>
      </c>
      <c r="H6" s="16" t="s">
        <v>17</v>
      </c>
      <c r="I6" s="20" t="s">
        <v>18</v>
      </c>
      <c r="J6" s="23" t="s">
        <v>33</v>
      </c>
      <c r="K6" s="139">
        <v>1</v>
      </c>
      <c r="L6" s="145"/>
    </row>
    <row r="7" spans="1:12" ht="86.25" customHeight="1" x14ac:dyDescent="0.25">
      <c r="A7" s="127"/>
      <c r="B7" s="129" t="s">
        <v>34</v>
      </c>
      <c r="C7" s="129"/>
      <c r="D7" s="16" t="s">
        <v>35</v>
      </c>
      <c r="E7" s="24">
        <v>3</v>
      </c>
      <c r="F7" s="16" t="s">
        <v>36</v>
      </c>
      <c r="G7" s="16" t="s">
        <v>37</v>
      </c>
      <c r="H7" s="16" t="s">
        <v>38</v>
      </c>
      <c r="I7" s="20" t="s">
        <v>39</v>
      </c>
      <c r="J7" s="16" t="s">
        <v>40</v>
      </c>
      <c r="K7" s="139">
        <v>1</v>
      </c>
      <c r="L7" s="145"/>
    </row>
    <row r="8" spans="1:12" ht="90.75" customHeight="1" x14ac:dyDescent="0.25">
      <c r="A8" s="127"/>
      <c r="B8" s="129"/>
      <c r="C8" s="129"/>
      <c r="D8" s="16" t="s">
        <v>41</v>
      </c>
      <c r="E8" s="24">
        <v>1</v>
      </c>
      <c r="F8" s="16" t="s">
        <v>42</v>
      </c>
      <c r="G8" s="16" t="s">
        <v>43</v>
      </c>
      <c r="H8" s="16" t="s">
        <v>38</v>
      </c>
      <c r="I8" s="20" t="s">
        <v>44</v>
      </c>
      <c r="J8" s="25" t="s">
        <v>45</v>
      </c>
      <c r="K8" s="139">
        <v>0</v>
      </c>
      <c r="L8" s="145"/>
    </row>
    <row r="9" spans="1:12" ht="62.25" customHeight="1" x14ac:dyDescent="0.25">
      <c r="A9" s="127"/>
      <c r="B9" s="129"/>
      <c r="C9" s="129"/>
      <c r="D9" s="16" t="s">
        <v>46</v>
      </c>
      <c r="E9" s="24">
        <v>1</v>
      </c>
      <c r="F9" s="16" t="s">
        <v>47</v>
      </c>
      <c r="G9" s="16" t="s">
        <v>48</v>
      </c>
      <c r="H9" s="16" t="s">
        <v>38</v>
      </c>
      <c r="I9" s="20" t="s">
        <v>49</v>
      </c>
      <c r="J9" s="25" t="s">
        <v>45</v>
      </c>
      <c r="K9" s="139">
        <v>0</v>
      </c>
      <c r="L9" s="145"/>
    </row>
    <row r="10" spans="1:12" ht="63" customHeight="1" x14ac:dyDescent="0.25">
      <c r="A10" s="127"/>
      <c r="B10" s="130" t="s">
        <v>50</v>
      </c>
      <c r="C10" s="130"/>
      <c r="D10" s="16" t="s">
        <v>51</v>
      </c>
      <c r="E10" s="24">
        <v>2</v>
      </c>
      <c r="F10" s="16" t="s">
        <v>52</v>
      </c>
      <c r="G10" s="16" t="s">
        <v>53</v>
      </c>
      <c r="H10" s="16" t="s">
        <v>54</v>
      </c>
      <c r="I10" s="20" t="s">
        <v>55</v>
      </c>
      <c r="J10" s="16" t="s">
        <v>56</v>
      </c>
      <c r="K10" s="140">
        <v>1</v>
      </c>
      <c r="L10" s="145"/>
    </row>
    <row r="11" spans="1:12" ht="54" customHeight="1" x14ac:dyDescent="0.25">
      <c r="A11" s="127"/>
      <c r="B11" s="130"/>
      <c r="C11" s="130"/>
      <c r="D11" s="16" t="s">
        <v>57</v>
      </c>
      <c r="E11" s="24">
        <v>1</v>
      </c>
      <c r="F11" s="16" t="s">
        <v>58</v>
      </c>
      <c r="G11" s="16" t="s">
        <v>59</v>
      </c>
      <c r="H11" s="16" t="s">
        <v>54</v>
      </c>
      <c r="I11" s="20" t="s">
        <v>60</v>
      </c>
      <c r="J11" s="16" t="s">
        <v>61</v>
      </c>
      <c r="K11" s="140">
        <v>1</v>
      </c>
      <c r="L11" s="145"/>
    </row>
    <row r="12" spans="1:12" ht="71.25" customHeight="1" x14ac:dyDescent="0.25">
      <c r="A12" s="127"/>
      <c r="B12" s="131" t="s">
        <v>62</v>
      </c>
      <c r="C12" s="131"/>
      <c r="D12" s="16" t="s">
        <v>63</v>
      </c>
      <c r="E12" s="24">
        <v>1</v>
      </c>
      <c r="F12" s="16" t="s">
        <v>64</v>
      </c>
      <c r="G12" s="16" t="s">
        <v>64</v>
      </c>
      <c r="H12" s="16" t="s">
        <v>65</v>
      </c>
      <c r="I12" s="20" t="s">
        <v>18</v>
      </c>
      <c r="J12" s="16" t="s">
        <v>45</v>
      </c>
      <c r="K12" s="140">
        <v>0</v>
      </c>
      <c r="L12" s="145"/>
    </row>
    <row r="13" spans="1:12" ht="82.5" customHeight="1" x14ac:dyDescent="0.25">
      <c r="A13" s="127"/>
      <c r="B13" s="131"/>
      <c r="C13" s="131"/>
      <c r="D13" s="16" t="s">
        <v>66</v>
      </c>
      <c r="E13" s="24">
        <v>6</v>
      </c>
      <c r="F13" s="16" t="s">
        <v>67</v>
      </c>
      <c r="G13" s="16" t="s">
        <v>68</v>
      </c>
      <c r="H13" s="16" t="s">
        <v>65</v>
      </c>
      <c r="I13" s="20" t="s">
        <v>39</v>
      </c>
      <c r="J13" s="16" t="s">
        <v>69</v>
      </c>
      <c r="K13" s="140">
        <v>1</v>
      </c>
      <c r="L13" s="145"/>
    </row>
    <row r="14" spans="1:12" ht="80.25" customHeight="1" x14ac:dyDescent="0.25">
      <c r="A14" s="127"/>
      <c r="B14" s="131"/>
      <c r="C14" s="131"/>
      <c r="D14" s="16" t="s">
        <v>70</v>
      </c>
      <c r="E14" s="24">
        <v>2</v>
      </c>
      <c r="F14" s="16" t="s">
        <v>67</v>
      </c>
      <c r="G14" s="16" t="s">
        <v>68</v>
      </c>
      <c r="H14" s="16" t="s">
        <v>65</v>
      </c>
      <c r="I14" s="20" t="s">
        <v>71</v>
      </c>
      <c r="J14" s="16" t="s">
        <v>72</v>
      </c>
      <c r="K14" s="140">
        <v>1</v>
      </c>
      <c r="L14" s="145"/>
    </row>
    <row r="15" spans="1:12" ht="50.25" customHeight="1" x14ac:dyDescent="0.25">
      <c r="A15" s="127"/>
      <c r="B15" s="131"/>
      <c r="C15" s="131"/>
      <c r="D15" s="16" t="s">
        <v>73</v>
      </c>
      <c r="E15" s="24">
        <v>6</v>
      </c>
      <c r="F15" s="16" t="s">
        <v>67</v>
      </c>
      <c r="G15" s="16" t="s">
        <v>68</v>
      </c>
      <c r="H15" s="16" t="s">
        <v>65</v>
      </c>
      <c r="I15" s="20" t="s">
        <v>18</v>
      </c>
      <c r="J15" s="16" t="s">
        <v>74</v>
      </c>
      <c r="K15" s="140">
        <v>1</v>
      </c>
      <c r="L15" s="145"/>
    </row>
    <row r="16" spans="1:12" ht="108" customHeight="1" x14ac:dyDescent="0.25">
      <c r="A16" s="127"/>
      <c r="B16" s="131"/>
      <c r="C16" s="131"/>
      <c r="D16" s="16" t="s">
        <v>75</v>
      </c>
      <c r="E16" s="24">
        <v>2</v>
      </c>
      <c r="F16" s="16" t="s">
        <v>76</v>
      </c>
      <c r="G16" s="16" t="s">
        <v>77</v>
      </c>
      <c r="H16" s="16" t="s">
        <v>65</v>
      </c>
      <c r="I16" s="20" t="s">
        <v>71</v>
      </c>
      <c r="J16" s="16" t="s">
        <v>78</v>
      </c>
      <c r="K16" s="140">
        <v>1</v>
      </c>
      <c r="L16" s="145"/>
    </row>
    <row r="17" spans="1:12" ht="82.5" customHeight="1" x14ac:dyDescent="0.25">
      <c r="A17" s="127"/>
      <c r="B17" s="131"/>
      <c r="C17" s="131"/>
      <c r="D17" s="16" t="s">
        <v>79</v>
      </c>
      <c r="E17" s="24">
        <v>2</v>
      </c>
      <c r="F17" s="16" t="s">
        <v>76</v>
      </c>
      <c r="G17" s="16" t="s">
        <v>68</v>
      </c>
      <c r="H17" s="16" t="s">
        <v>65</v>
      </c>
      <c r="I17" s="20" t="s">
        <v>71</v>
      </c>
      <c r="J17" s="16" t="s">
        <v>80</v>
      </c>
      <c r="K17" s="140">
        <v>1</v>
      </c>
      <c r="L17" s="145"/>
    </row>
    <row r="18" spans="1:12" ht="54.75" customHeight="1" x14ac:dyDescent="0.25">
      <c r="A18" s="127"/>
      <c r="B18" s="131"/>
      <c r="C18" s="131"/>
      <c r="D18" s="26" t="s">
        <v>81</v>
      </c>
      <c r="E18" s="27">
        <v>2</v>
      </c>
      <c r="F18" s="26" t="s">
        <v>76</v>
      </c>
      <c r="G18" s="26" t="s">
        <v>68</v>
      </c>
      <c r="H18" s="26" t="s">
        <v>82</v>
      </c>
      <c r="I18" s="28" t="s">
        <v>71</v>
      </c>
      <c r="J18" s="16" t="s">
        <v>83</v>
      </c>
      <c r="K18" s="140">
        <v>1</v>
      </c>
      <c r="L18" s="145"/>
    </row>
    <row r="19" spans="1:12" ht="84" customHeight="1" x14ac:dyDescent="0.25">
      <c r="A19" s="120" t="s">
        <v>84</v>
      </c>
      <c r="B19" s="121" t="s">
        <v>85</v>
      </c>
      <c r="C19" s="121"/>
      <c r="D19" s="13" t="s">
        <v>86</v>
      </c>
      <c r="E19" s="13" t="s">
        <v>87</v>
      </c>
      <c r="F19" s="13" t="s">
        <v>88</v>
      </c>
      <c r="G19" s="13" t="s">
        <v>89</v>
      </c>
      <c r="H19" s="13" t="s">
        <v>90</v>
      </c>
      <c r="I19" s="29" t="s">
        <v>18</v>
      </c>
      <c r="J19" s="16" t="s">
        <v>91</v>
      </c>
      <c r="K19" s="140">
        <v>1</v>
      </c>
      <c r="L19" s="146">
        <f>SUM(K19:K24)/6</f>
        <v>1</v>
      </c>
    </row>
    <row r="20" spans="1:12" ht="84" customHeight="1" x14ac:dyDescent="0.25">
      <c r="A20" s="120"/>
      <c r="B20" s="121"/>
      <c r="C20" s="121"/>
      <c r="D20" s="16" t="s">
        <v>92</v>
      </c>
      <c r="E20" s="16" t="s">
        <v>93</v>
      </c>
      <c r="F20" s="16" t="s">
        <v>94</v>
      </c>
      <c r="G20" s="16" t="s">
        <v>95</v>
      </c>
      <c r="H20" s="16" t="s">
        <v>90</v>
      </c>
      <c r="I20" s="20" t="s">
        <v>18</v>
      </c>
      <c r="J20" s="16" t="s">
        <v>91</v>
      </c>
      <c r="K20" s="140">
        <v>1</v>
      </c>
      <c r="L20" s="146"/>
    </row>
    <row r="21" spans="1:12" ht="79.900000000000006" customHeight="1" x14ac:dyDescent="0.25">
      <c r="A21" s="120"/>
      <c r="B21" s="121"/>
      <c r="C21" s="121"/>
      <c r="D21" s="16" t="s">
        <v>96</v>
      </c>
      <c r="E21" s="16" t="s">
        <v>97</v>
      </c>
      <c r="F21" s="16" t="s">
        <v>98</v>
      </c>
      <c r="G21" s="16" t="s">
        <v>89</v>
      </c>
      <c r="H21" s="16" t="s">
        <v>90</v>
      </c>
      <c r="I21" s="20" t="s">
        <v>18</v>
      </c>
      <c r="J21" s="16" t="s">
        <v>91</v>
      </c>
      <c r="K21" s="139">
        <v>1</v>
      </c>
      <c r="L21" s="146"/>
    </row>
    <row r="22" spans="1:12" ht="93" customHeight="1" x14ac:dyDescent="0.25">
      <c r="A22" s="120"/>
      <c r="B22" s="121"/>
      <c r="C22" s="121"/>
      <c r="D22" s="16" t="s">
        <v>99</v>
      </c>
      <c r="E22" s="16" t="s">
        <v>100</v>
      </c>
      <c r="F22" s="16" t="s">
        <v>101</v>
      </c>
      <c r="G22" s="16" t="s">
        <v>102</v>
      </c>
      <c r="H22" s="16" t="s">
        <v>90</v>
      </c>
      <c r="I22" s="20" t="s">
        <v>18</v>
      </c>
      <c r="J22" s="16" t="s">
        <v>91</v>
      </c>
      <c r="K22" s="139">
        <v>1</v>
      </c>
      <c r="L22" s="146"/>
    </row>
    <row r="23" spans="1:12" ht="130.9" customHeight="1" x14ac:dyDescent="0.25">
      <c r="A23" s="120"/>
      <c r="B23" s="122" t="s">
        <v>103</v>
      </c>
      <c r="C23" s="122"/>
      <c r="D23" s="16" t="s">
        <v>104</v>
      </c>
      <c r="E23" s="24">
        <v>1</v>
      </c>
      <c r="F23" s="16" t="s">
        <v>105</v>
      </c>
      <c r="G23" s="16" t="s">
        <v>105</v>
      </c>
      <c r="H23" s="16" t="s">
        <v>106</v>
      </c>
      <c r="I23" s="20" t="s">
        <v>18</v>
      </c>
      <c r="J23" s="16" t="s">
        <v>107</v>
      </c>
      <c r="K23" s="139">
        <v>1</v>
      </c>
      <c r="L23" s="146"/>
    </row>
    <row r="24" spans="1:12" ht="66" customHeight="1" x14ac:dyDescent="0.25">
      <c r="A24" s="120"/>
      <c r="B24" s="122"/>
      <c r="C24" s="122"/>
      <c r="D24" s="26" t="s">
        <v>108</v>
      </c>
      <c r="E24" s="27">
        <v>6</v>
      </c>
      <c r="F24" s="26" t="s">
        <v>109</v>
      </c>
      <c r="G24" s="26" t="s">
        <v>110</v>
      </c>
      <c r="H24" s="16" t="s">
        <v>106</v>
      </c>
      <c r="I24" s="20" t="s">
        <v>18</v>
      </c>
      <c r="J24" s="25" t="s">
        <v>111</v>
      </c>
      <c r="K24" s="139">
        <v>1</v>
      </c>
      <c r="L24" s="146"/>
    </row>
    <row r="25" spans="1:12" ht="240.75" customHeight="1" x14ac:dyDescent="0.25">
      <c r="A25" s="123" t="s">
        <v>112</v>
      </c>
      <c r="B25" s="124" t="s">
        <v>113</v>
      </c>
      <c r="C25" s="124"/>
      <c r="D25" s="30" t="s">
        <v>114</v>
      </c>
      <c r="E25" s="31">
        <v>4</v>
      </c>
      <c r="F25" s="13" t="s">
        <v>36</v>
      </c>
      <c r="G25" s="13" t="s">
        <v>115</v>
      </c>
      <c r="H25" s="13" t="s">
        <v>116</v>
      </c>
      <c r="I25" s="29" t="s">
        <v>117</v>
      </c>
      <c r="J25" s="16" t="s">
        <v>118</v>
      </c>
      <c r="K25" s="139">
        <v>1</v>
      </c>
      <c r="L25" s="147">
        <f>SUM(K25:K31)/7</f>
        <v>1</v>
      </c>
    </row>
    <row r="26" spans="1:12" ht="141.75" customHeight="1" x14ac:dyDescent="0.25">
      <c r="A26" s="123"/>
      <c r="B26" s="124"/>
      <c r="C26" s="124"/>
      <c r="D26" s="32" t="s">
        <v>119</v>
      </c>
      <c r="E26" s="24">
        <v>1</v>
      </c>
      <c r="F26" s="16" t="s">
        <v>120</v>
      </c>
      <c r="G26" s="16" t="s">
        <v>121</v>
      </c>
      <c r="H26" s="16" t="s">
        <v>122</v>
      </c>
      <c r="I26" s="20" t="s">
        <v>117</v>
      </c>
      <c r="J26" s="16" t="s">
        <v>123</v>
      </c>
      <c r="K26" s="139">
        <v>1</v>
      </c>
      <c r="L26" s="147"/>
    </row>
    <row r="27" spans="1:12" ht="57" x14ac:dyDescent="0.25">
      <c r="A27" s="123"/>
      <c r="B27" s="124"/>
      <c r="C27" s="124"/>
      <c r="D27" s="16" t="s">
        <v>124</v>
      </c>
      <c r="E27" s="24">
        <v>1</v>
      </c>
      <c r="F27" s="16" t="s">
        <v>125</v>
      </c>
      <c r="G27" s="16" t="s">
        <v>125</v>
      </c>
      <c r="H27" s="16" t="s">
        <v>126</v>
      </c>
      <c r="I27" s="20" t="s">
        <v>127</v>
      </c>
      <c r="J27" s="25" t="s">
        <v>128</v>
      </c>
      <c r="K27" s="139">
        <v>1</v>
      </c>
      <c r="L27" s="147"/>
    </row>
    <row r="28" spans="1:12" ht="120.75" customHeight="1" x14ac:dyDescent="0.25">
      <c r="A28" s="123"/>
      <c r="B28" s="125" t="s">
        <v>129</v>
      </c>
      <c r="C28" s="125"/>
      <c r="D28" s="16" t="s">
        <v>130</v>
      </c>
      <c r="E28" s="24">
        <v>1</v>
      </c>
      <c r="F28" s="16" t="s">
        <v>131</v>
      </c>
      <c r="G28" s="16" t="s">
        <v>132</v>
      </c>
      <c r="H28" s="16" t="s">
        <v>133</v>
      </c>
      <c r="I28" s="20" t="s">
        <v>134</v>
      </c>
      <c r="J28" s="16" t="s">
        <v>135</v>
      </c>
      <c r="K28" s="139">
        <v>1</v>
      </c>
      <c r="L28" s="147"/>
    </row>
    <row r="29" spans="1:12" ht="86.25" customHeight="1" x14ac:dyDescent="0.25">
      <c r="A29" s="123"/>
      <c r="B29" s="125"/>
      <c r="C29" s="125"/>
      <c r="D29" s="32" t="s">
        <v>136</v>
      </c>
      <c r="E29" s="24">
        <v>1</v>
      </c>
      <c r="F29" s="16" t="s">
        <v>137</v>
      </c>
      <c r="G29" s="16" t="s">
        <v>137</v>
      </c>
      <c r="H29" s="16" t="s">
        <v>138</v>
      </c>
      <c r="I29" s="20" t="s">
        <v>139</v>
      </c>
      <c r="J29" s="16" t="s">
        <v>140</v>
      </c>
      <c r="K29" s="139">
        <v>1</v>
      </c>
      <c r="L29" s="147"/>
    </row>
    <row r="30" spans="1:12" ht="69" customHeight="1" x14ac:dyDescent="0.25">
      <c r="A30" s="123"/>
      <c r="B30" s="125"/>
      <c r="C30" s="125"/>
      <c r="D30" s="32" t="s">
        <v>141</v>
      </c>
      <c r="E30" s="33">
        <v>1</v>
      </c>
      <c r="F30" s="16" t="s">
        <v>142</v>
      </c>
      <c r="G30" s="16" t="s">
        <v>143</v>
      </c>
      <c r="H30" s="16" t="s">
        <v>144</v>
      </c>
      <c r="I30" s="20" t="s">
        <v>145</v>
      </c>
      <c r="J30" s="16" t="s">
        <v>146</v>
      </c>
      <c r="K30" s="139">
        <v>1</v>
      </c>
      <c r="L30" s="147"/>
    </row>
    <row r="31" spans="1:12" ht="65.25" customHeight="1" x14ac:dyDescent="0.25">
      <c r="A31" s="123"/>
      <c r="B31" s="125"/>
      <c r="C31" s="125"/>
      <c r="D31" s="26" t="s">
        <v>147</v>
      </c>
      <c r="E31" s="34">
        <v>3</v>
      </c>
      <c r="F31" s="26" t="s">
        <v>148</v>
      </c>
      <c r="G31" s="26" t="s">
        <v>149</v>
      </c>
      <c r="H31" s="26" t="s">
        <v>138</v>
      </c>
      <c r="I31" s="28" t="s">
        <v>150</v>
      </c>
      <c r="J31" s="16" t="s">
        <v>140</v>
      </c>
      <c r="K31" s="139">
        <v>1</v>
      </c>
      <c r="L31" s="147"/>
    </row>
    <row r="32" spans="1:12" ht="114" customHeight="1" x14ac:dyDescent="0.25">
      <c r="A32" s="116" t="s">
        <v>151</v>
      </c>
      <c r="B32" s="117" t="s">
        <v>152</v>
      </c>
      <c r="C32" s="117"/>
      <c r="D32" s="13" t="s">
        <v>153</v>
      </c>
      <c r="E32" s="31">
        <v>1</v>
      </c>
      <c r="F32" s="13" t="s">
        <v>154</v>
      </c>
      <c r="G32" s="13" t="s">
        <v>154</v>
      </c>
      <c r="H32" s="13" t="s">
        <v>155</v>
      </c>
      <c r="I32" s="29" t="s">
        <v>156</v>
      </c>
      <c r="J32" s="16" t="s">
        <v>157</v>
      </c>
      <c r="K32" s="139">
        <v>1</v>
      </c>
      <c r="L32" s="148">
        <f>SUM(K32:K58)/26</f>
        <v>0.96923076923076923</v>
      </c>
    </row>
    <row r="33" spans="1:12" ht="48.6" customHeight="1" x14ac:dyDescent="0.25">
      <c r="A33" s="116"/>
      <c r="B33" s="118" t="s">
        <v>158</v>
      </c>
      <c r="C33" s="118"/>
      <c r="D33" s="35" t="s">
        <v>159</v>
      </c>
      <c r="E33" s="24">
        <v>1</v>
      </c>
      <c r="F33" s="16" t="s">
        <v>160</v>
      </c>
      <c r="G33" s="16" t="s">
        <v>160</v>
      </c>
      <c r="H33" s="16" t="s">
        <v>161</v>
      </c>
      <c r="I33" s="20" t="s">
        <v>139</v>
      </c>
      <c r="J33" s="16" t="s">
        <v>162</v>
      </c>
      <c r="K33" s="139">
        <v>1</v>
      </c>
      <c r="L33" s="148">
        <f>SUM(K33:K37)/5</f>
        <v>1</v>
      </c>
    </row>
    <row r="34" spans="1:12" ht="90.6" customHeight="1" x14ac:dyDescent="0.25">
      <c r="A34" s="116"/>
      <c r="B34" s="118"/>
      <c r="C34" s="118"/>
      <c r="D34" s="16" t="s">
        <v>163</v>
      </c>
      <c r="E34" s="33">
        <v>0.8</v>
      </c>
      <c r="F34" s="16" t="s">
        <v>164</v>
      </c>
      <c r="G34" s="16" t="s">
        <v>165</v>
      </c>
      <c r="H34" s="16" t="s">
        <v>161</v>
      </c>
      <c r="I34" s="20" t="s">
        <v>39</v>
      </c>
      <c r="J34" s="16" t="s">
        <v>166</v>
      </c>
      <c r="K34" s="139">
        <v>1</v>
      </c>
      <c r="L34" s="148"/>
    </row>
    <row r="35" spans="1:12" ht="70.5" customHeight="1" x14ac:dyDescent="0.25">
      <c r="A35" s="116"/>
      <c r="B35" s="118"/>
      <c r="C35" s="118"/>
      <c r="D35" s="16" t="s">
        <v>167</v>
      </c>
      <c r="E35" s="24">
        <v>1</v>
      </c>
      <c r="F35" s="16" t="s">
        <v>168</v>
      </c>
      <c r="G35" s="16" t="s">
        <v>168</v>
      </c>
      <c r="H35" s="16" t="s">
        <v>169</v>
      </c>
      <c r="I35" s="20" t="s">
        <v>170</v>
      </c>
      <c r="J35" s="16" t="s">
        <v>171</v>
      </c>
      <c r="K35" s="139">
        <v>1</v>
      </c>
      <c r="L35" s="148"/>
    </row>
    <row r="36" spans="1:12" ht="69.599999999999994" customHeight="1" x14ac:dyDescent="0.25">
      <c r="A36" s="116"/>
      <c r="B36" s="118"/>
      <c r="C36" s="118"/>
      <c r="D36" s="16" t="s">
        <v>172</v>
      </c>
      <c r="E36" s="24">
        <v>4</v>
      </c>
      <c r="F36" s="16" t="s">
        <v>173</v>
      </c>
      <c r="G36" s="16" t="s">
        <v>173</v>
      </c>
      <c r="H36" s="16" t="s">
        <v>174</v>
      </c>
      <c r="I36" s="20" t="s">
        <v>175</v>
      </c>
      <c r="J36" s="16" t="s">
        <v>176</v>
      </c>
      <c r="K36" s="139">
        <v>1</v>
      </c>
      <c r="L36" s="148"/>
    </row>
    <row r="37" spans="1:12" ht="50.45" customHeight="1" x14ac:dyDescent="0.25">
      <c r="A37" s="116"/>
      <c r="B37" s="118"/>
      <c r="C37" s="118"/>
      <c r="D37" s="16" t="s">
        <v>177</v>
      </c>
      <c r="E37" s="24">
        <v>1</v>
      </c>
      <c r="F37" s="16" t="s">
        <v>178</v>
      </c>
      <c r="G37" s="16" t="s">
        <v>178</v>
      </c>
      <c r="H37" s="16" t="s">
        <v>169</v>
      </c>
      <c r="I37" s="20" t="s">
        <v>179</v>
      </c>
      <c r="J37" s="16" t="s">
        <v>180</v>
      </c>
      <c r="K37" s="139">
        <v>1</v>
      </c>
      <c r="L37" s="148"/>
    </row>
    <row r="38" spans="1:12" ht="84" customHeight="1" x14ac:dyDescent="0.25">
      <c r="A38" s="116"/>
      <c r="B38" s="118" t="s">
        <v>181</v>
      </c>
      <c r="C38" s="118"/>
      <c r="D38" s="16" t="s">
        <v>182</v>
      </c>
      <c r="E38" s="24">
        <v>2</v>
      </c>
      <c r="F38" s="16" t="s">
        <v>183</v>
      </c>
      <c r="G38" s="16" t="s">
        <v>184</v>
      </c>
      <c r="H38" s="16" t="s">
        <v>185</v>
      </c>
      <c r="I38" s="20" t="s">
        <v>186</v>
      </c>
      <c r="J38" s="16" t="s">
        <v>187</v>
      </c>
      <c r="K38" s="139">
        <v>1</v>
      </c>
      <c r="L38" s="148">
        <v>1</v>
      </c>
    </row>
    <row r="39" spans="1:12" ht="81.75" customHeight="1" x14ac:dyDescent="0.25">
      <c r="A39" s="116"/>
      <c r="B39" s="118"/>
      <c r="C39" s="118"/>
      <c r="D39" s="16" t="s">
        <v>188</v>
      </c>
      <c r="E39" s="24">
        <v>1</v>
      </c>
      <c r="F39" s="16" t="s">
        <v>189</v>
      </c>
      <c r="G39" s="16" t="s">
        <v>189</v>
      </c>
      <c r="H39" s="16" t="s">
        <v>185</v>
      </c>
      <c r="I39" s="20" t="s">
        <v>139</v>
      </c>
      <c r="J39" s="16" t="s">
        <v>190</v>
      </c>
      <c r="K39" s="139">
        <v>1</v>
      </c>
      <c r="L39" s="148"/>
    </row>
    <row r="40" spans="1:12" ht="73.5" customHeight="1" x14ac:dyDescent="0.25">
      <c r="A40" s="116"/>
      <c r="B40" s="118"/>
      <c r="C40" s="118"/>
      <c r="D40" s="16" t="s">
        <v>191</v>
      </c>
      <c r="E40" s="24">
        <v>1</v>
      </c>
      <c r="F40" s="16" t="s">
        <v>192</v>
      </c>
      <c r="G40" s="16" t="s">
        <v>192</v>
      </c>
      <c r="H40" s="16" t="s">
        <v>185</v>
      </c>
      <c r="I40" s="20" t="s">
        <v>193</v>
      </c>
      <c r="J40" s="16" t="s">
        <v>194</v>
      </c>
      <c r="K40" s="140">
        <v>1</v>
      </c>
      <c r="L40" s="148"/>
    </row>
    <row r="41" spans="1:12" ht="42.75" x14ac:dyDescent="0.25">
      <c r="A41" s="116"/>
      <c r="B41" s="118"/>
      <c r="C41" s="118"/>
      <c r="D41" s="16" t="s">
        <v>195</v>
      </c>
      <c r="E41" s="24" t="s">
        <v>196</v>
      </c>
      <c r="F41" s="16" t="s">
        <v>197</v>
      </c>
      <c r="G41" s="16" t="s">
        <v>198</v>
      </c>
      <c r="H41" s="16" t="s">
        <v>185</v>
      </c>
      <c r="I41" s="20" t="s">
        <v>199</v>
      </c>
      <c r="J41" s="16" t="s">
        <v>200</v>
      </c>
      <c r="K41" s="139">
        <v>1</v>
      </c>
      <c r="L41" s="148"/>
    </row>
    <row r="42" spans="1:12" ht="60.6" customHeight="1" x14ac:dyDescent="0.25">
      <c r="A42" s="116"/>
      <c r="B42" s="118"/>
      <c r="C42" s="118"/>
      <c r="D42" s="16" t="s">
        <v>201</v>
      </c>
      <c r="E42" s="24">
        <v>6</v>
      </c>
      <c r="F42" s="16" t="s">
        <v>202</v>
      </c>
      <c r="G42" s="16" t="s">
        <v>203</v>
      </c>
      <c r="H42" s="16" t="s">
        <v>185</v>
      </c>
      <c r="I42" s="20" t="s">
        <v>204</v>
      </c>
      <c r="J42" s="16" t="s">
        <v>205</v>
      </c>
      <c r="K42" s="139">
        <v>1</v>
      </c>
      <c r="L42" s="148"/>
    </row>
    <row r="43" spans="1:12" ht="69.75" customHeight="1" x14ac:dyDescent="0.25">
      <c r="A43" s="116"/>
      <c r="B43" s="118" t="s">
        <v>206</v>
      </c>
      <c r="C43" s="118"/>
      <c r="D43" s="16" t="s">
        <v>207</v>
      </c>
      <c r="E43" s="24">
        <v>1</v>
      </c>
      <c r="F43" s="16" t="s">
        <v>208</v>
      </c>
      <c r="G43" s="16" t="s">
        <v>208</v>
      </c>
      <c r="H43" s="16" t="s">
        <v>209</v>
      </c>
      <c r="I43" s="20" t="s">
        <v>210</v>
      </c>
      <c r="J43" s="16" t="s">
        <v>211</v>
      </c>
      <c r="K43" s="139">
        <v>1</v>
      </c>
      <c r="L43" s="148">
        <v>1</v>
      </c>
    </row>
    <row r="44" spans="1:12" ht="49.9" customHeight="1" x14ac:dyDescent="0.25">
      <c r="A44" s="116"/>
      <c r="B44" s="118"/>
      <c r="C44" s="118"/>
      <c r="D44" s="16" t="s">
        <v>212</v>
      </c>
      <c r="E44" s="24">
        <v>1</v>
      </c>
      <c r="F44" s="16" t="s">
        <v>213</v>
      </c>
      <c r="G44" s="16" t="s">
        <v>213</v>
      </c>
      <c r="H44" s="16" t="s">
        <v>209</v>
      </c>
      <c r="I44" s="20" t="s">
        <v>214</v>
      </c>
      <c r="J44" s="25" t="s">
        <v>215</v>
      </c>
      <c r="K44" s="139">
        <v>1</v>
      </c>
      <c r="L44" s="148"/>
    </row>
    <row r="45" spans="1:12" ht="74.25" customHeight="1" x14ac:dyDescent="0.25">
      <c r="A45" s="116"/>
      <c r="B45" s="118"/>
      <c r="C45" s="118"/>
      <c r="D45" s="16" t="s">
        <v>216</v>
      </c>
      <c r="E45" s="24">
        <v>1</v>
      </c>
      <c r="F45" s="16" t="s">
        <v>217</v>
      </c>
      <c r="G45" s="16" t="s">
        <v>218</v>
      </c>
      <c r="H45" s="16" t="s">
        <v>219</v>
      </c>
      <c r="I45" s="20" t="s">
        <v>170</v>
      </c>
      <c r="J45" s="16" t="s">
        <v>220</v>
      </c>
      <c r="K45" s="139">
        <v>1</v>
      </c>
      <c r="L45" s="148"/>
    </row>
    <row r="46" spans="1:12" ht="35.25" customHeight="1" x14ac:dyDescent="0.25">
      <c r="A46" s="116"/>
      <c r="B46" s="118" t="s">
        <v>221</v>
      </c>
      <c r="C46" s="118"/>
      <c r="D46" s="16" t="s">
        <v>222</v>
      </c>
      <c r="E46" s="24">
        <v>1</v>
      </c>
      <c r="F46" s="16" t="s">
        <v>223</v>
      </c>
      <c r="G46" s="16" t="s">
        <v>224</v>
      </c>
      <c r="H46" s="16" t="s">
        <v>225</v>
      </c>
      <c r="I46" s="16" t="s">
        <v>226</v>
      </c>
      <c r="J46" s="32" t="s">
        <v>227</v>
      </c>
      <c r="K46" s="139">
        <v>1</v>
      </c>
      <c r="L46" s="148">
        <f>SUM(K46:K50)/5</f>
        <v>0.88000000000000012</v>
      </c>
    </row>
    <row r="47" spans="1:12" ht="55.15" customHeight="1" x14ac:dyDescent="0.25">
      <c r="A47" s="116"/>
      <c r="B47" s="118"/>
      <c r="C47" s="118"/>
      <c r="D47" s="16" t="s">
        <v>228</v>
      </c>
      <c r="E47" s="24">
        <v>1</v>
      </c>
      <c r="F47" s="16" t="s">
        <v>229</v>
      </c>
      <c r="G47" s="16" t="s">
        <v>230</v>
      </c>
      <c r="H47" s="16" t="s">
        <v>225</v>
      </c>
      <c r="I47" s="16" t="s">
        <v>231</v>
      </c>
      <c r="J47" s="36" t="s">
        <v>232</v>
      </c>
      <c r="K47" s="139">
        <v>1</v>
      </c>
      <c r="L47" s="148"/>
    </row>
    <row r="48" spans="1:12" ht="75.75" customHeight="1" x14ac:dyDescent="0.25">
      <c r="A48" s="116"/>
      <c r="B48" s="118"/>
      <c r="C48" s="118"/>
      <c r="D48" s="16" t="s">
        <v>233</v>
      </c>
      <c r="E48" s="24">
        <v>1</v>
      </c>
      <c r="F48" s="16" t="s">
        <v>234</v>
      </c>
      <c r="G48" s="16" t="s">
        <v>235</v>
      </c>
      <c r="H48" s="16" t="s">
        <v>236</v>
      </c>
      <c r="I48" s="20" t="s">
        <v>237</v>
      </c>
      <c r="J48" s="16" t="s">
        <v>238</v>
      </c>
      <c r="K48" s="139">
        <v>0.9</v>
      </c>
      <c r="L48" s="148"/>
    </row>
    <row r="49" spans="1:12" ht="51.6" customHeight="1" x14ac:dyDescent="0.25">
      <c r="A49" s="116"/>
      <c r="B49" s="118"/>
      <c r="C49" s="118"/>
      <c r="D49" s="16" t="s">
        <v>239</v>
      </c>
      <c r="E49" s="24">
        <v>1</v>
      </c>
      <c r="F49" s="16" t="s">
        <v>240</v>
      </c>
      <c r="G49" s="16" t="s">
        <v>241</v>
      </c>
      <c r="H49" s="16" t="s">
        <v>236</v>
      </c>
      <c r="I49" s="20" t="s">
        <v>242</v>
      </c>
      <c r="J49" s="16" t="s">
        <v>243</v>
      </c>
      <c r="K49" s="139">
        <v>1</v>
      </c>
      <c r="L49" s="148"/>
    </row>
    <row r="50" spans="1:12" ht="71.25" x14ac:dyDescent="0.25">
      <c r="A50" s="116"/>
      <c r="B50" s="118"/>
      <c r="C50" s="118"/>
      <c r="D50" s="16" t="s">
        <v>244</v>
      </c>
      <c r="E50" s="33">
        <v>0.9</v>
      </c>
      <c r="F50" s="16" t="s">
        <v>245</v>
      </c>
      <c r="G50" s="16" t="s">
        <v>246</v>
      </c>
      <c r="H50" s="16" t="s">
        <v>236</v>
      </c>
      <c r="I50" s="20" t="s">
        <v>247</v>
      </c>
      <c r="J50" s="16" t="s">
        <v>248</v>
      </c>
      <c r="K50" s="140">
        <v>0.5</v>
      </c>
      <c r="L50" s="148"/>
    </row>
    <row r="51" spans="1:12" ht="91.5" customHeight="1" x14ac:dyDescent="0.25">
      <c r="A51" s="116"/>
      <c r="B51" s="118" t="s">
        <v>249</v>
      </c>
      <c r="C51" s="118"/>
      <c r="D51" s="16" t="s">
        <v>250</v>
      </c>
      <c r="E51" s="24">
        <v>1</v>
      </c>
      <c r="F51" s="16" t="s">
        <v>251</v>
      </c>
      <c r="G51" s="16" t="s">
        <v>252</v>
      </c>
      <c r="H51" s="16" t="s">
        <v>253</v>
      </c>
      <c r="I51" s="20" t="s">
        <v>254</v>
      </c>
      <c r="J51" s="16" t="s">
        <v>255</v>
      </c>
      <c r="K51" s="139">
        <v>1</v>
      </c>
      <c r="L51" s="148">
        <v>1</v>
      </c>
    </row>
    <row r="52" spans="1:12" ht="55.5" customHeight="1" x14ac:dyDescent="0.25">
      <c r="A52" s="116"/>
      <c r="B52" s="118"/>
      <c r="C52" s="118"/>
      <c r="D52" s="16" t="s">
        <v>256</v>
      </c>
      <c r="E52" s="24">
        <v>1</v>
      </c>
      <c r="F52" s="16" t="s">
        <v>257</v>
      </c>
      <c r="G52" s="16" t="s">
        <v>258</v>
      </c>
      <c r="H52" s="16" t="s">
        <v>253</v>
      </c>
      <c r="I52" s="20" t="s">
        <v>259</v>
      </c>
      <c r="J52" s="16" t="s">
        <v>260</v>
      </c>
      <c r="K52" s="139">
        <v>1</v>
      </c>
      <c r="L52" s="148"/>
    </row>
    <row r="53" spans="1:12" ht="50.25" customHeight="1" x14ac:dyDescent="0.25">
      <c r="A53" s="116"/>
      <c r="B53" s="118"/>
      <c r="C53" s="118"/>
      <c r="D53" s="16" t="s">
        <v>261</v>
      </c>
      <c r="E53" s="24">
        <v>1</v>
      </c>
      <c r="F53" s="16" t="s">
        <v>262</v>
      </c>
      <c r="G53" s="16" t="s">
        <v>262</v>
      </c>
      <c r="H53" s="16" t="s">
        <v>253</v>
      </c>
      <c r="I53" s="20" t="s">
        <v>39</v>
      </c>
      <c r="J53" s="16" t="s">
        <v>263</v>
      </c>
      <c r="K53" s="139">
        <v>1</v>
      </c>
      <c r="L53" s="148"/>
    </row>
    <row r="54" spans="1:12" ht="60.6" customHeight="1" x14ac:dyDescent="0.25">
      <c r="A54" s="116"/>
      <c r="B54" s="118"/>
      <c r="C54" s="118"/>
      <c r="D54" s="16" t="s">
        <v>264</v>
      </c>
      <c r="E54" s="24">
        <v>1</v>
      </c>
      <c r="F54" s="16" t="s">
        <v>265</v>
      </c>
      <c r="G54" s="16" t="s">
        <v>265</v>
      </c>
      <c r="H54" s="16" t="s">
        <v>253</v>
      </c>
      <c r="I54" s="20" t="s">
        <v>18</v>
      </c>
      <c r="J54" s="25" t="s">
        <v>266</v>
      </c>
      <c r="K54" s="139">
        <v>1</v>
      </c>
      <c r="L54" s="148"/>
    </row>
    <row r="55" spans="1:12" ht="152.25" customHeight="1" x14ac:dyDescent="0.25">
      <c r="A55" s="116"/>
      <c r="B55" s="118"/>
      <c r="C55" s="118"/>
      <c r="D55" s="16" t="s">
        <v>267</v>
      </c>
      <c r="E55" s="24">
        <v>1</v>
      </c>
      <c r="F55" s="16" t="s">
        <v>268</v>
      </c>
      <c r="G55" s="16" t="s">
        <v>268</v>
      </c>
      <c r="H55" s="16" t="s">
        <v>253</v>
      </c>
      <c r="I55" s="20" t="s">
        <v>39</v>
      </c>
      <c r="J55" s="16" t="s">
        <v>269</v>
      </c>
      <c r="K55" s="139">
        <v>1</v>
      </c>
      <c r="L55" s="148"/>
    </row>
    <row r="56" spans="1:12" ht="64.900000000000006" customHeight="1" x14ac:dyDescent="0.25">
      <c r="A56" s="116"/>
      <c r="B56" s="119" t="s">
        <v>270</v>
      </c>
      <c r="C56" s="119"/>
      <c r="D56" s="16" t="s">
        <v>271</v>
      </c>
      <c r="E56" s="24">
        <v>1</v>
      </c>
      <c r="F56" s="16" t="s">
        <v>272</v>
      </c>
      <c r="G56" s="16" t="s">
        <v>273</v>
      </c>
      <c r="H56" s="16" t="s">
        <v>274</v>
      </c>
      <c r="I56" s="20" t="s">
        <v>275</v>
      </c>
      <c r="J56" s="16" t="s">
        <v>276</v>
      </c>
      <c r="K56" s="139">
        <v>1</v>
      </c>
      <c r="L56" s="148">
        <f>SUM(K56:K58)/2</f>
        <v>0.9</v>
      </c>
    </row>
    <row r="57" spans="1:12" ht="92.25" customHeight="1" x14ac:dyDescent="0.25">
      <c r="A57" s="116"/>
      <c r="B57" s="119"/>
      <c r="C57" s="119"/>
      <c r="D57" s="16" t="s">
        <v>277</v>
      </c>
      <c r="E57" s="24">
        <v>1</v>
      </c>
      <c r="F57" s="16" t="s">
        <v>278</v>
      </c>
      <c r="G57" s="16" t="s">
        <v>278</v>
      </c>
      <c r="H57" s="16" t="s">
        <v>279</v>
      </c>
      <c r="I57" s="20" t="s">
        <v>280</v>
      </c>
      <c r="J57" s="16" t="s">
        <v>281</v>
      </c>
      <c r="K57" s="139">
        <v>0</v>
      </c>
      <c r="L57" s="148"/>
    </row>
    <row r="58" spans="1:12" ht="151.5" customHeight="1" x14ac:dyDescent="0.25">
      <c r="A58" s="116"/>
      <c r="B58" s="119"/>
      <c r="C58" s="119"/>
      <c r="D58" s="37" t="s">
        <v>282</v>
      </c>
      <c r="E58" s="24">
        <v>1</v>
      </c>
      <c r="F58" s="16" t="s">
        <v>283</v>
      </c>
      <c r="G58" s="16" t="s">
        <v>284</v>
      </c>
      <c r="H58" s="37" t="s">
        <v>285</v>
      </c>
      <c r="I58" s="16" t="s">
        <v>39</v>
      </c>
      <c r="J58" s="16" t="s">
        <v>286</v>
      </c>
      <c r="K58" s="139">
        <v>0.8</v>
      </c>
      <c r="L58" s="148"/>
    </row>
    <row r="59" spans="1:12" ht="57.75" customHeight="1" x14ac:dyDescent="0.25">
      <c r="A59" s="110" t="s">
        <v>287</v>
      </c>
      <c r="B59" s="111" t="s">
        <v>288</v>
      </c>
      <c r="C59" s="111"/>
      <c r="D59" s="13" t="s">
        <v>289</v>
      </c>
      <c r="E59" s="38">
        <v>1</v>
      </c>
      <c r="F59" s="39" t="s">
        <v>290</v>
      </c>
      <c r="G59" s="39" t="s">
        <v>290</v>
      </c>
      <c r="H59" s="13" t="s">
        <v>291</v>
      </c>
      <c r="I59" s="40" t="s">
        <v>156</v>
      </c>
      <c r="J59" s="16" t="s">
        <v>292</v>
      </c>
      <c r="K59" s="139">
        <v>1</v>
      </c>
      <c r="L59" s="149">
        <f>SUM(K59:K75)/17</f>
        <v>0.96107058823529412</v>
      </c>
    </row>
    <row r="60" spans="1:12" ht="57.75" customHeight="1" x14ac:dyDescent="0.25">
      <c r="A60" s="110"/>
      <c r="B60" s="111"/>
      <c r="C60" s="111"/>
      <c r="D60" s="16" t="s">
        <v>293</v>
      </c>
      <c r="E60" s="38">
        <v>1</v>
      </c>
      <c r="F60" s="39" t="s">
        <v>294</v>
      </c>
      <c r="G60" s="39" t="s">
        <v>295</v>
      </c>
      <c r="H60" s="41" t="s">
        <v>291</v>
      </c>
      <c r="I60" s="40" t="s">
        <v>296</v>
      </c>
      <c r="J60" s="16" t="s">
        <v>292</v>
      </c>
      <c r="K60" s="139">
        <v>1</v>
      </c>
      <c r="L60" s="149"/>
    </row>
    <row r="61" spans="1:12" ht="57.75" customHeight="1" x14ac:dyDescent="0.25">
      <c r="A61" s="110"/>
      <c r="B61" s="111"/>
      <c r="C61" s="111"/>
      <c r="D61" s="16" t="s">
        <v>297</v>
      </c>
      <c r="E61" s="38">
        <v>1</v>
      </c>
      <c r="F61" s="39" t="s">
        <v>298</v>
      </c>
      <c r="G61" s="39" t="s">
        <v>298</v>
      </c>
      <c r="H61" s="16" t="s">
        <v>291</v>
      </c>
      <c r="I61" s="40" t="s">
        <v>299</v>
      </c>
      <c r="J61" s="25" t="s">
        <v>300</v>
      </c>
      <c r="K61" s="139">
        <v>1</v>
      </c>
      <c r="L61" s="149"/>
    </row>
    <row r="62" spans="1:12" ht="57.75" customHeight="1" x14ac:dyDescent="0.25">
      <c r="A62" s="110"/>
      <c r="B62" s="111"/>
      <c r="C62" s="111"/>
      <c r="D62" s="16" t="s">
        <v>301</v>
      </c>
      <c r="E62" s="38">
        <v>1</v>
      </c>
      <c r="F62" s="39" t="s">
        <v>302</v>
      </c>
      <c r="G62" s="39" t="s">
        <v>302</v>
      </c>
      <c r="H62" s="16" t="s">
        <v>291</v>
      </c>
      <c r="I62" s="40" t="s">
        <v>296</v>
      </c>
      <c r="J62" s="25" t="s">
        <v>303</v>
      </c>
      <c r="K62" s="139">
        <v>1</v>
      </c>
      <c r="L62" s="149"/>
    </row>
    <row r="63" spans="1:12" ht="78" customHeight="1" x14ac:dyDescent="0.25">
      <c r="A63" s="110"/>
      <c r="B63" s="111"/>
      <c r="C63" s="111"/>
      <c r="D63" s="16" t="s">
        <v>304</v>
      </c>
      <c r="E63" s="38">
        <v>1</v>
      </c>
      <c r="F63" s="39" t="s">
        <v>305</v>
      </c>
      <c r="G63" s="39" t="s">
        <v>305</v>
      </c>
      <c r="H63" s="16" t="s">
        <v>291</v>
      </c>
      <c r="I63" s="40" t="s">
        <v>156</v>
      </c>
      <c r="J63" s="25" t="s">
        <v>306</v>
      </c>
      <c r="K63" s="139">
        <v>1</v>
      </c>
      <c r="L63" s="149"/>
    </row>
    <row r="64" spans="1:12" ht="94.5" customHeight="1" x14ac:dyDescent="0.25">
      <c r="A64" s="110"/>
      <c r="B64" s="111"/>
      <c r="C64" s="111"/>
      <c r="D64" s="16" t="s">
        <v>307</v>
      </c>
      <c r="E64" s="38">
        <v>1</v>
      </c>
      <c r="F64" s="39" t="s">
        <v>308</v>
      </c>
      <c r="G64" s="39" t="s">
        <v>309</v>
      </c>
      <c r="H64" s="16" t="s">
        <v>291</v>
      </c>
      <c r="I64" s="40" t="s">
        <v>259</v>
      </c>
      <c r="J64" s="16" t="s">
        <v>310</v>
      </c>
      <c r="K64" s="139">
        <v>1</v>
      </c>
      <c r="L64" s="149"/>
    </row>
    <row r="65" spans="1:12" ht="86.25" customHeight="1" x14ac:dyDescent="0.25">
      <c r="A65" s="110"/>
      <c r="B65" s="111"/>
      <c r="C65" s="111"/>
      <c r="D65" s="16" t="s">
        <v>311</v>
      </c>
      <c r="E65" s="38">
        <v>2</v>
      </c>
      <c r="F65" s="39" t="s">
        <v>312</v>
      </c>
      <c r="G65" s="39" t="s">
        <v>313</v>
      </c>
      <c r="H65" s="16" t="s">
        <v>291</v>
      </c>
      <c r="I65" s="40" t="s">
        <v>314</v>
      </c>
      <c r="J65" s="16" t="s">
        <v>315</v>
      </c>
      <c r="K65" s="139">
        <v>1</v>
      </c>
      <c r="L65" s="149"/>
    </row>
    <row r="66" spans="1:12" ht="103.5" customHeight="1" x14ac:dyDescent="0.25">
      <c r="A66" s="110"/>
      <c r="B66" s="111"/>
      <c r="C66" s="111"/>
      <c r="D66" s="16" t="s">
        <v>316</v>
      </c>
      <c r="E66" s="38">
        <v>1</v>
      </c>
      <c r="F66" s="39" t="s">
        <v>317</v>
      </c>
      <c r="G66" s="39" t="s">
        <v>317</v>
      </c>
      <c r="H66" s="16" t="s">
        <v>291</v>
      </c>
      <c r="I66" s="40" t="s">
        <v>318</v>
      </c>
      <c r="J66" s="16" t="s">
        <v>319</v>
      </c>
      <c r="K66" s="139">
        <v>1</v>
      </c>
      <c r="L66" s="149"/>
    </row>
    <row r="67" spans="1:12" ht="102.75" customHeight="1" x14ac:dyDescent="0.25">
      <c r="A67" s="110"/>
      <c r="B67" s="111"/>
      <c r="C67" s="111"/>
      <c r="D67" s="16" t="s">
        <v>320</v>
      </c>
      <c r="E67" s="24">
        <v>2</v>
      </c>
      <c r="F67" s="16" t="s">
        <v>52</v>
      </c>
      <c r="G67" s="16" t="s">
        <v>321</v>
      </c>
      <c r="H67" s="16" t="s">
        <v>291</v>
      </c>
      <c r="I67" s="20" t="s">
        <v>322</v>
      </c>
      <c r="J67" s="16" t="s">
        <v>323</v>
      </c>
      <c r="K67" s="139">
        <v>1</v>
      </c>
      <c r="L67" s="149"/>
    </row>
    <row r="68" spans="1:12" ht="63" customHeight="1" x14ac:dyDescent="0.25">
      <c r="A68" s="110"/>
      <c r="B68" s="112" t="s">
        <v>324</v>
      </c>
      <c r="C68" s="112"/>
      <c r="D68" s="16" t="s">
        <v>325</v>
      </c>
      <c r="E68" s="24">
        <v>1</v>
      </c>
      <c r="F68" s="16" t="s">
        <v>326</v>
      </c>
      <c r="G68" s="16" t="s">
        <v>326</v>
      </c>
      <c r="H68" s="41" t="s">
        <v>291</v>
      </c>
      <c r="I68" s="20" t="s">
        <v>296</v>
      </c>
      <c r="J68" s="16" t="s">
        <v>327</v>
      </c>
      <c r="K68" s="139">
        <v>0.6</v>
      </c>
      <c r="L68" s="149"/>
    </row>
    <row r="69" spans="1:12" ht="63" customHeight="1" x14ac:dyDescent="0.25">
      <c r="A69" s="110"/>
      <c r="B69" s="112"/>
      <c r="C69" s="112"/>
      <c r="D69" s="16" t="s">
        <v>328</v>
      </c>
      <c r="E69" s="42">
        <v>1</v>
      </c>
      <c r="F69" s="37" t="s">
        <v>329</v>
      </c>
      <c r="G69" s="37" t="s">
        <v>329</v>
      </c>
      <c r="H69" s="16" t="s">
        <v>291</v>
      </c>
      <c r="I69" s="20" t="s">
        <v>296</v>
      </c>
      <c r="J69" s="16" t="s">
        <v>330</v>
      </c>
      <c r="K69" s="139">
        <v>1</v>
      </c>
      <c r="L69" s="149"/>
    </row>
    <row r="70" spans="1:12" ht="63" customHeight="1" x14ac:dyDescent="0.25">
      <c r="A70" s="110"/>
      <c r="B70" s="112"/>
      <c r="C70" s="112"/>
      <c r="D70" s="16" t="s">
        <v>331</v>
      </c>
      <c r="E70" s="42">
        <v>1</v>
      </c>
      <c r="F70" s="37" t="s">
        <v>332</v>
      </c>
      <c r="G70" s="37" t="s">
        <v>332</v>
      </c>
      <c r="H70" s="16" t="s">
        <v>291</v>
      </c>
      <c r="I70" s="43" t="s">
        <v>254</v>
      </c>
      <c r="J70" s="16" t="s">
        <v>333</v>
      </c>
      <c r="K70" s="139">
        <v>1</v>
      </c>
      <c r="L70" s="149"/>
    </row>
    <row r="71" spans="1:12" ht="63" customHeight="1" x14ac:dyDescent="0.25">
      <c r="A71" s="110"/>
      <c r="B71" s="112"/>
      <c r="C71" s="112"/>
      <c r="D71" s="16" t="s">
        <v>334</v>
      </c>
      <c r="E71" s="42">
        <v>6</v>
      </c>
      <c r="F71" s="37" t="s">
        <v>335</v>
      </c>
      <c r="G71" s="37" t="s">
        <v>336</v>
      </c>
      <c r="H71" s="16" t="s">
        <v>291</v>
      </c>
      <c r="I71" s="43" t="s">
        <v>337</v>
      </c>
      <c r="J71" s="16" t="s">
        <v>338</v>
      </c>
      <c r="K71" s="139">
        <v>0.92</v>
      </c>
      <c r="L71" s="149"/>
    </row>
    <row r="72" spans="1:12" ht="63" customHeight="1" x14ac:dyDescent="0.25">
      <c r="A72" s="110"/>
      <c r="B72" s="112"/>
      <c r="C72" s="112"/>
      <c r="D72" s="16" t="s">
        <v>339</v>
      </c>
      <c r="E72" s="42">
        <v>1</v>
      </c>
      <c r="F72" s="37" t="s">
        <v>340</v>
      </c>
      <c r="G72" s="37" t="s">
        <v>340</v>
      </c>
      <c r="H72" s="16" t="s">
        <v>291</v>
      </c>
      <c r="I72" s="43" t="s">
        <v>170</v>
      </c>
      <c r="J72" s="16" t="s">
        <v>341</v>
      </c>
      <c r="K72" s="139">
        <v>1</v>
      </c>
      <c r="L72" s="149"/>
    </row>
    <row r="73" spans="1:12" ht="63" customHeight="1" x14ac:dyDescent="0.25">
      <c r="A73" s="110"/>
      <c r="B73" s="112"/>
      <c r="C73" s="112"/>
      <c r="D73" s="16" t="s">
        <v>342</v>
      </c>
      <c r="E73" s="42">
        <v>1</v>
      </c>
      <c r="F73" s="37" t="s">
        <v>343</v>
      </c>
      <c r="G73" s="37" t="s">
        <v>343</v>
      </c>
      <c r="H73" s="16" t="s">
        <v>291</v>
      </c>
      <c r="I73" s="43" t="s">
        <v>254</v>
      </c>
      <c r="J73" s="16" t="s">
        <v>344</v>
      </c>
      <c r="K73" s="139">
        <v>1</v>
      </c>
      <c r="L73" s="149"/>
    </row>
    <row r="74" spans="1:12" ht="63" customHeight="1" x14ac:dyDescent="0.25">
      <c r="A74" s="110"/>
      <c r="B74" s="112"/>
      <c r="C74" s="112"/>
      <c r="D74" s="16" t="s">
        <v>345</v>
      </c>
      <c r="E74" s="42">
        <v>6</v>
      </c>
      <c r="F74" s="37" t="s">
        <v>312</v>
      </c>
      <c r="G74" s="37" t="s">
        <v>346</v>
      </c>
      <c r="H74" s="16" t="s">
        <v>291</v>
      </c>
      <c r="I74" s="43" t="s">
        <v>337</v>
      </c>
      <c r="J74" s="16" t="s">
        <v>347</v>
      </c>
      <c r="K74" s="139">
        <v>0.81820000000000004</v>
      </c>
      <c r="L74" s="149"/>
    </row>
    <row r="75" spans="1:12" ht="69.75" customHeight="1" x14ac:dyDescent="0.25">
      <c r="A75" s="110"/>
      <c r="B75" s="112"/>
      <c r="C75" s="112"/>
      <c r="D75" s="26" t="s">
        <v>348</v>
      </c>
      <c r="E75" s="27">
        <v>2</v>
      </c>
      <c r="F75" s="26" t="s">
        <v>349</v>
      </c>
      <c r="G75" s="26" t="s">
        <v>350</v>
      </c>
      <c r="H75" s="26" t="s">
        <v>291</v>
      </c>
      <c r="I75" s="28" t="s">
        <v>156</v>
      </c>
      <c r="J75" s="16" t="s">
        <v>351</v>
      </c>
      <c r="K75" s="139">
        <v>1</v>
      </c>
      <c r="L75" s="149"/>
    </row>
    <row r="76" spans="1:12" ht="53.25" customHeight="1" x14ac:dyDescent="0.25">
      <c r="A76" s="113" t="s">
        <v>352</v>
      </c>
      <c r="B76" s="114" t="s">
        <v>353</v>
      </c>
      <c r="C76" s="115" t="s">
        <v>354</v>
      </c>
      <c r="D76" s="13" t="s">
        <v>355</v>
      </c>
      <c r="E76" s="31">
        <v>1</v>
      </c>
      <c r="F76" s="13" t="s">
        <v>356</v>
      </c>
      <c r="G76" s="13" t="s">
        <v>356</v>
      </c>
      <c r="H76" s="13" t="s">
        <v>357</v>
      </c>
      <c r="I76" s="29" t="s">
        <v>358</v>
      </c>
      <c r="J76" s="44" t="s">
        <v>359</v>
      </c>
      <c r="K76" s="139">
        <v>1</v>
      </c>
      <c r="L76" s="152">
        <f>SUM(K76:K167)/92</f>
        <v>0.86282608695652174</v>
      </c>
    </row>
    <row r="77" spans="1:12" ht="69.599999999999994" customHeight="1" x14ac:dyDescent="0.25">
      <c r="A77" s="113"/>
      <c r="B77" s="114"/>
      <c r="C77" s="115"/>
      <c r="D77" s="16" t="s">
        <v>360</v>
      </c>
      <c r="E77" s="24">
        <v>1</v>
      </c>
      <c r="F77" s="16" t="s">
        <v>361</v>
      </c>
      <c r="G77" s="16" t="s">
        <v>362</v>
      </c>
      <c r="H77" s="16" t="s">
        <v>357</v>
      </c>
      <c r="I77" s="20" t="s">
        <v>117</v>
      </c>
      <c r="J77" s="16" t="s">
        <v>363</v>
      </c>
      <c r="K77" s="139">
        <v>1</v>
      </c>
      <c r="L77" s="152"/>
    </row>
    <row r="78" spans="1:12" ht="71.25" customHeight="1" x14ac:dyDescent="0.25">
      <c r="A78" s="113"/>
      <c r="B78" s="114"/>
      <c r="C78" s="115"/>
      <c r="D78" s="16" t="s">
        <v>364</v>
      </c>
      <c r="E78" s="24">
        <v>1</v>
      </c>
      <c r="F78" s="16" t="s">
        <v>365</v>
      </c>
      <c r="G78" s="16" t="s">
        <v>362</v>
      </c>
      <c r="H78" s="16" t="s">
        <v>357</v>
      </c>
      <c r="I78" s="20" t="s">
        <v>134</v>
      </c>
      <c r="J78" s="16" t="s">
        <v>366</v>
      </c>
      <c r="K78" s="139">
        <v>1</v>
      </c>
      <c r="L78" s="152"/>
    </row>
    <row r="79" spans="1:12" ht="97.5" customHeight="1" x14ac:dyDescent="0.25">
      <c r="A79" s="113"/>
      <c r="B79" s="114"/>
      <c r="C79" s="115"/>
      <c r="D79" s="16" t="s">
        <v>367</v>
      </c>
      <c r="E79" s="24">
        <v>1</v>
      </c>
      <c r="F79" s="16" t="s">
        <v>368</v>
      </c>
      <c r="G79" s="16" t="s">
        <v>368</v>
      </c>
      <c r="H79" s="16" t="s">
        <v>357</v>
      </c>
      <c r="I79" s="20" t="s">
        <v>369</v>
      </c>
      <c r="J79" s="16" t="s">
        <v>370</v>
      </c>
      <c r="K79" s="139">
        <v>0.5</v>
      </c>
      <c r="L79" s="152"/>
    </row>
    <row r="80" spans="1:12" ht="65.45" customHeight="1" x14ac:dyDescent="0.25">
      <c r="A80" s="113"/>
      <c r="B80" s="114"/>
      <c r="C80" s="108" t="s">
        <v>371</v>
      </c>
      <c r="D80" s="16" t="s">
        <v>372</v>
      </c>
      <c r="E80" s="24">
        <v>1</v>
      </c>
      <c r="F80" s="16" t="s">
        <v>373</v>
      </c>
      <c r="G80" s="16" t="s">
        <v>374</v>
      </c>
      <c r="H80" s="16" t="s">
        <v>375</v>
      </c>
      <c r="I80" s="20" t="s">
        <v>117</v>
      </c>
      <c r="J80" s="16" t="s">
        <v>376</v>
      </c>
      <c r="K80" s="139">
        <v>0</v>
      </c>
      <c r="L80" s="152"/>
    </row>
    <row r="81" spans="1:12" ht="101.25" customHeight="1" x14ac:dyDescent="0.25">
      <c r="A81" s="113"/>
      <c r="B81" s="114"/>
      <c r="C81" s="108"/>
      <c r="D81" s="16" t="s">
        <v>377</v>
      </c>
      <c r="E81" s="24">
        <v>1</v>
      </c>
      <c r="F81" s="16" t="s">
        <v>378</v>
      </c>
      <c r="G81" s="16" t="s">
        <v>379</v>
      </c>
      <c r="H81" s="16" t="s">
        <v>380</v>
      </c>
      <c r="I81" s="20" t="s">
        <v>381</v>
      </c>
      <c r="J81" s="44" t="s">
        <v>382</v>
      </c>
      <c r="K81" s="139">
        <v>1</v>
      </c>
      <c r="L81" s="152"/>
    </row>
    <row r="82" spans="1:12" ht="73.5" customHeight="1" x14ac:dyDescent="0.25">
      <c r="A82" s="113"/>
      <c r="B82" s="114"/>
      <c r="C82" s="108"/>
      <c r="D82" s="16" t="s">
        <v>383</v>
      </c>
      <c r="E82" s="33">
        <v>1</v>
      </c>
      <c r="F82" s="16" t="s">
        <v>384</v>
      </c>
      <c r="G82" s="35" t="s">
        <v>385</v>
      </c>
      <c r="H82" s="16" t="s">
        <v>386</v>
      </c>
      <c r="I82" s="20" t="s">
        <v>387</v>
      </c>
      <c r="J82" s="16" t="s">
        <v>45</v>
      </c>
      <c r="K82" s="139">
        <v>0</v>
      </c>
      <c r="L82" s="152"/>
    </row>
    <row r="83" spans="1:12" ht="72" customHeight="1" x14ac:dyDescent="0.25">
      <c r="A83" s="113"/>
      <c r="B83" s="114"/>
      <c r="C83" s="108"/>
      <c r="D83" s="16" t="s">
        <v>388</v>
      </c>
      <c r="E83" s="33">
        <v>0.2</v>
      </c>
      <c r="F83" s="16" t="s">
        <v>389</v>
      </c>
      <c r="G83" s="16" t="s">
        <v>390</v>
      </c>
      <c r="H83" s="16" t="s">
        <v>375</v>
      </c>
      <c r="I83" s="20" t="s">
        <v>391</v>
      </c>
      <c r="J83" s="25" t="s">
        <v>45</v>
      </c>
      <c r="K83" s="139">
        <v>0</v>
      </c>
      <c r="L83" s="152"/>
    </row>
    <row r="84" spans="1:12" ht="42" customHeight="1" x14ac:dyDescent="0.25">
      <c r="A84" s="113"/>
      <c r="B84" s="114"/>
      <c r="C84" s="108" t="s">
        <v>392</v>
      </c>
      <c r="D84" s="16" t="s">
        <v>393</v>
      </c>
      <c r="E84" s="24">
        <v>1</v>
      </c>
      <c r="F84" s="16" t="s">
        <v>394</v>
      </c>
      <c r="G84" s="16" t="s">
        <v>395</v>
      </c>
      <c r="H84" s="16" t="s">
        <v>396</v>
      </c>
      <c r="I84" s="20" t="s">
        <v>381</v>
      </c>
      <c r="J84" s="16" t="s">
        <v>397</v>
      </c>
      <c r="K84" s="139">
        <v>1</v>
      </c>
      <c r="L84" s="152"/>
    </row>
    <row r="85" spans="1:12" ht="57" customHeight="1" x14ac:dyDescent="0.25">
      <c r="A85" s="113"/>
      <c r="B85" s="114"/>
      <c r="C85" s="108"/>
      <c r="D85" s="16" t="s">
        <v>398</v>
      </c>
      <c r="E85" s="24">
        <v>1</v>
      </c>
      <c r="F85" s="16" t="s">
        <v>399</v>
      </c>
      <c r="G85" s="16" t="s">
        <v>400</v>
      </c>
      <c r="H85" s="16" t="s">
        <v>401</v>
      </c>
      <c r="I85" s="20" t="s">
        <v>402</v>
      </c>
      <c r="J85" s="44" t="s">
        <v>403</v>
      </c>
      <c r="K85" s="139">
        <v>1</v>
      </c>
      <c r="L85" s="152"/>
    </row>
    <row r="86" spans="1:12" ht="218.25" customHeight="1" x14ac:dyDescent="0.25">
      <c r="A86" s="113"/>
      <c r="B86" s="114"/>
      <c r="C86" s="108"/>
      <c r="D86" s="16" t="s">
        <v>404</v>
      </c>
      <c r="E86" s="24">
        <v>6</v>
      </c>
      <c r="F86" s="16" t="s">
        <v>405</v>
      </c>
      <c r="G86" s="16" t="s">
        <v>406</v>
      </c>
      <c r="H86" s="16" t="s">
        <v>407</v>
      </c>
      <c r="I86" s="16" t="s">
        <v>408</v>
      </c>
      <c r="J86" s="46" t="s">
        <v>409</v>
      </c>
      <c r="K86" s="139">
        <v>0.83</v>
      </c>
      <c r="L86" s="152"/>
    </row>
    <row r="87" spans="1:12" ht="72" customHeight="1" x14ac:dyDescent="0.25">
      <c r="A87" s="113"/>
      <c r="B87" s="114"/>
      <c r="C87" s="108"/>
      <c r="D87" s="16" t="s">
        <v>410</v>
      </c>
      <c r="E87" s="24">
        <v>1</v>
      </c>
      <c r="F87" s="16" t="s">
        <v>411</v>
      </c>
      <c r="G87" s="16" t="s">
        <v>412</v>
      </c>
      <c r="H87" s="16" t="s">
        <v>401</v>
      </c>
      <c r="I87" s="20" t="s">
        <v>408</v>
      </c>
      <c r="J87" s="16" t="s">
        <v>413</v>
      </c>
      <c r="K87" s="139">
        <v>1</v>
      </c>
      <c r="L87" s="152"/>
    </row>
    <row r="88" spans="1:12" ht="51.75" customHeight="1" x14ac:dyDescent="0.25">
      <c r="A88" s="113"/>
      <c r="B88" s="114"/>
      <c r="C88" s="108"/>
      <c r="D88" s="16" t="s">
        <v>414</v>
      </c>
      <c r="E88" s="24">
        <v>1</v>
      </c>
      <c r="F88" s="16" t="s">
        <v>415</v>
      </c>
      <c r="G88" s="16" t="s">
        <v>415</v>
      </c>
      <c r="H88" s="16" t="s">
        <v>416</v>
      </c>
      <c r="I88" s="20" t="s">
        <v>417</v>
      </c>
      <c r="J88" s="47" t="s">
        <v>418</v>
      </c>
      <c r="K88" s="139">
        <v>1</v>
      </c>
      <c r="L88" s="152"/>
    </row>
    <row r="89" spans="1:12" ht="42.75" x14ac:dyDescent="0.25">
      <c r="A89" s="113"/>
      <c r="B89" s="114"/>
      <c r="C89" s="108"/>
      <c r="D89" s="16" t="s">
        <v>419</v>
      </c>
      <c r="E89" s="24">
        <v>1</v>
      </c>
      <c r="F89" s="16" t="s">
        <v>420</v>
      </c>
      <c r="G89" s="16" t="s">
        <v>421</v>
      </c>
      <c r="H89" s="16" t="s">
        <v>401</v>
      </c>
      <c r="I89" s="20" t="s">
        <v>422</v>
      </c>
      <c r="J89" s="47" t="s">
        <v>418</v>
      </c>
      <c r="K89" s="139">
        <v>1</v>
      </c>
      <c r="L89" s="152"/>
    </row>
    <row r="90" spans="1:12" ht="69.75" customHeight="1" x14ac:dyDescent="0.25">
      <c r="A90" s="113"/>
      <c r="B90" s="114"/>
      <c r="C90" s="108"/>
      <c r="D90" s="16" t="s">
        <v>423</v>
      </c>
      <c r="E90" s="24">
        <v>1</v>
      </c>
      <c r="F90" s="16" t="s">
        <v>424</v>
      </c>
      <c r="G90" s="16" t="s">
        <v>425</v>
      </c>
      <c r="H90" s="16" t="s">
        <v>426</v>
      </c>
      <c r="I90" s="20" t="s">
        <v>427</v>
      </c>
      <c r="J90" s="16" t="s">
        <v>428</v>
      </c>
      <c r="K90" s="139">
        <v>1</v>
      </c>
      <c r="L90" s="152"/>
    </row>
    <row r="91" spans="1:12" ht="50.65" customHeight="1" x14ac:dyDescent="0.25">
      <c r="A91" s="113"/>
      <c r="B91" s="114"/>
      <c r="C91" s="108"/>
      <c r="D91" s="16" t="s">
        <v>429</v>
      </c>
      <c r="E91" s="24">
        <v>1</v>
      </c>
      <c r="F91" s="16" t="s">
        <v>430</v>
      </c>
      <c r="G91" s="16" t="s">
        <v>431</v>
      </c>
      <c r="H91" s="16" t="s">
        <v>17</v>
      </c>
      <c r="I91" s="20" t="s">
        <v>432</v>
      </c>
      <c r="J91" s="44" t="s">
        <v>433</v>
      </c>
      <c r="K91" s="139">
        <v>1</v>
      </c>
      <c r="L91" s="152"/>
    </row>
    <row r="92" spans="1:12" ht="55.15" customHeight="1" x14ac:dyDescent="0.25">
      <c r="A92" s="113"/>
      <c r="B92" s="114"/>
      <c r="C92" s="108"/>
      <c r="D92" s="16" t="s">
        <v>434</v>
      </c>
      <c r="E92" s="24">
        <v>1</v>
      </c>
      <c r="F92" s="16" t="s">
        <v>435</v>
      </c>
      <c r="G92" s="16" t="s">
        <v>436</v>
      </c>
      <c r="H92" s="16" t="s">
        <v>437</v>
      </c>
      <c r="I92" s="20" t="s">
        <v>438</v>
      </c>
      <c r="J92" s="16" t="s">
        <v>439</v>
      </c>
      <c r="K92" s="139">
        <v>1</v>
      </c>
      <c r="L92" s="152"/>
    </row>
    <row r="93" spans="1:12" ht="57" customHeight="1" x14ac:dyDescent="0.25">
      <c r="A93" s="113"/>
      <c r="B93" s="114"/>
      <c r="C93" s="108"/>
      <c r="D93" s="16" t="s">
        <v>440</v>
      </c>
      <c r="E93" s="24">
        <v>1</v>
      </c>
      <c r="F93" s="16" t="s">
        <v>441</v>
      </c>
      <c r="G93" s="16" t="s">
        <v>442</v>
      </c>
      <c r="H93" s="16" t="s">
        <v>437</v>
      </c>
      <c r="I93" s="20" t="s">
        <v>438</v>
      </c>
      <c r="J93" s="44" t="s">
        <v>443</v>
      </c>
      <c r="K93" s="139">
        <v>1</v>
      </c>
      <c r="L93" s="152"/>
    </row>
    <row r="94" spans="1:12" ht="72.599999999999994" customHeight="1" x14ac:dyDescent="0.25">
      <c r="A94" s="113"/>
      <c r="B94" s="114"/>
      <c r="C94" s="108" t="s">
        <v>444</v>
      </c>
      <c r="D94" s="16" t="s">
        <v>445</v>
      </c>
      <c r="E94" s="24">
        <v>1</v>
      </c>
      <c r="F94" s="16" t="s">
        <v>446</v>
      </c>
      <c r="G94" s="16" t="s">
        <v>447</v>
      </c>
      <c r="H94" s="16" t="s">
        <v>448</v>
      </c>
      <c r="I94" s="20" t="s">
        <v>449</v>
      </c>
      <c r="J94" s="25" t="s">
        <v>450</v>
      </c>
      <c r="K94" s="139">
        <v>1</v>
      </c>
      <c r="L94" s="152"/>
    </row>
    <row r="95" spans="1:12" ht="57" customHeight="1" x14ac:dyDescent="0.25">
      <c r="A95" s="113"/>
      <c r="B95" s="114"/>
      <c r="C95" s="108"/>
      <c r="D95" s="16" t="s">
        <v>451</v>
      </c>
      <c r="E95" s="33">
        <v>1</v>
      </c>
      <c r="F95" s="16" t="s">
        <v>452</v>
      </c>
      <c r="G95" s="16" t="s">
        <v>453</v>
      </c>
      <c r="H95" s="16" t="s">
        <v>448</v>
      </c>
      <c r="I95" s="20" t="s">
        <v>449</v>
      </c>
      <c r="J95" s="25" t="s">
        <v>454</v>
      </c>
      <c r="K95" s="139">
        <v>1</v>
      </c>
      <c r="L95" s="152"/>
    </row>
    <row r="96" spans="1:12" ht="66.75" customHeight="1" x14ac:dyDescent="0.25">
      <c r="A96" s="113"/>
      <c r="B96" s="114"/>
      <c r="C96" s="108" t="s">
        <v>455</v>
      </c>
      <c r="D96" s="16" t="s">
        <v>456</v>
      </c>
      <c r="E96" s="24">
        <v>1</v>
      </c>
      <c r="F96" s="16" t="s">
        <v>457</v>
      </c>
      <c r="G96" s="16" t="s">
        <v>458</v>
      </c>
      <c r="H96" s="16" t="s">
        <v>459</v>
      </c>
      <c r="I96" s="20" t="s">
        <v>210</v>
      </c>
      <c r="J96" s="16" t="s">
        <v>460</v>
      </c>
      <c r="K96" s="139">
        <v>1</v>
      </c>
      <c r="L96" s="152"/>
    </row>
    <row r="97" spans="1:12" ht="72.599999999999994" customHeight="1" x14ac:dyDescent="0.25">
      <c r="A97" s="113"/>
      <c r="B97" s="114"/>
      <c r="C97" s="108"/>
      <c r="D97" s="16" t="s">
        <v>461</v>
      </c>
      <c r="E97" s="24">
        <v>1</v>
      </c>
      <c r="F97" s="16" t="s">
        <v>462</v>
      </c>
      <c r="G97" s="16" t="s">
        <v>463</v>
      </c>
      <c r="H97" s="16" t="s">
        <v>459</v>
      </c>
      <c r="I97" s="20" t="s">
        <v>39</v>
      </c>
      <c r="J97" s="16" t="s">
        <v>464</v>
      </c>
      <c r="K97" s="139">
        <v>1</v>
      </c>
      <c r="L97" s="152"/>
    </row>
    <row r="98" spans="1:12" ht="102.2" customHeight="1" x14ac:dyDescent="0.25">
      <c r="A98" s="113"/>
      <c r="B98" s="114"/>
      <c r="C98" s="108"/>
      <c r="D98" s="16" t="s">
        <v>465</v>
      </c>
      <c r="E98" s="33">
        <v>0.9</v>
      </c>
      <c r="F98" s="16" t="s">
        <v>466</v>
      </c>
      <c r="G98" s="16" t="s">
        <v>467</v>
      </c>
      <c r="H98" s="16" t="s">
        <v>468</v>
      </c>
      <c r="I98" s="20" t="s">
        <v>193</v>
      </c>
      <c r="J98" s="16" t="s">
        <v>469</v>
      </c>
      <c r="K98" s="140">
        <v>0.9</v>
      </c>
      <c r="L98" s="152"/>
    </row>
    <row r="99" spans="1:12" ht="183.75" customHeight="1" x14ac:dyDescent="0.25">
      <c r="A99" s="113"/>
      <c r="B99" s="114"/>
      <c r="C99" s="45" t="s">
        <v>470</v>
      </c>
      <c r="D99" s="16" t="s">
        <v>471</v>
      </c>
      <c r="E99" s="24">
        <v>1</v>
      </c>
      <c r="F99" s="16" t="s">
        <v>472</v>
      </c>
      <c r="G99" s="16" t="s">
        <v>473</v>
      </c>
      <c r="H99" s="16" t="s">
        <v>474</v>
      </c>
      <c r="I99" s="20" t="s">
        <v>475</v>
      </c>
      <c r="J99" s="44" t="s">
        <v>476</v>
      </c>
      <c r="K99" s="139">
        <v>1</v>
      </c>
      <c r="L99" s="152"/>
    </row>
    <row r="100" spans="1:12" ht="114.75" customHeight="1" x14ac:dyDescent="0.25">
      <c r="A100" s="113"/>
      <c r="B100" s="114"/>
      <c r="C100" s="108" t="s">
        <v>477</v>
      </c>
      <c r="D100" s="16" t="s">
        <v>478</v>
      </c>
      <c r="E100" s="24">
        <v>1</v>
      </c>
      <c r="F100" s="16" t="s">
        <v>479</v>
      </c>
      <c r="G100" s="16" t="s">
        <v>479</v>
      </c>
      <c r="H100" s="16" t="s">
        <v>474</v>
      </c>
      <c r="I100" s="20" t="s">
        <v>480</v>
      </c>
      <c r="J100" s="44" t="s">
        <v>476</v>
      </c>
      <c r="K100" s="139">
        <v>1</v>
      </c>
      <c r="L100" s="152"/>
    </row>
    <row r="101" spans="1:12" ht="114.75" customHeight="1" x14ac:dyDescent="0.25">
      <c r="A101" s="113"/>
      <c r="B101" s="114"/>
      <c r="C101" s="108"/>
      <c r="D101" s="16" t="s">
        <v>481</v>
      </c>
      <c r="E101" s="24">
        <v>1</v>
      </c>
      <c r="F101" s="16" t="s">
        <v>482</v>
      </c>
      <c r="G101" s="16" t="s">
        <v>482</v>
      </c>
      <c r="H101" s="16" t="s">
        <v>474</v>
      </c>
      <c r="I101" s="20" t="s">
        <v>483</v>
      </c>
      <c r="J101" s="44" t="s">
        <v>476</v>
      </c>
      <c r="K101" s="141">
        <v>1</v>
      </c>
      <c r="L101" s="152"/>
    </row>
    <row r="102" spans="1:12" ht="73.5" customHeight="1" x14ac:dyDescent="0.25">
      <c r="A102" s="113"/>
      <c r="B102" s="114"/>
      <c r="C102" s="108" t="s">
        <v>484</v>
      </c>
      <c r="D102" s="16" t="s">
        <v>485</v>
      </c>
      <c r="E102" s="24">
        <v>1</v>
      </c>
      <c r="F102" s="16" t="s">
        <v>486</v>
      </c>
      <c r="G102" s="16" t="s">
        <v>487</v>
      </c>
      <c r="H102" s="16" t="s">
        <v>488</v>
      </c>
      <c r="I102" s="20" t="s">
        <v>358</v>
      </c>
      <c r="J102" s="44" t="s">
        <v>489</v>
      </c>
      <c r="K102" s="139">
        <v>1</v>
      </c>
      <c r="L102" s="152"/>
    </row>
    <row r="103" spans="1:12" ht="58.9" customHeight="1" x14ac:dyDescent="0.25">
      <c r="A103" s="113"/>
      <c r="B103" s="114"/>
      <c r="C103" s="108"/>
      <c r="D103" s="16" t="s">
        <v>490</v>
      </c>
      <c r="E103" s="24">
        <v>1</v>
      </c>
      <c r="F103" s="16" t="s">
        <v>491</v>
      </c>
      <c r="G103" s="16" t="s">
        <v>492</v>
      </c>
      <c r="H103" s="16" t="s">
        <v>488</v>
      </c>
      <c r="I103" s="20" t="s">
        <v>493</v>
      </c>
      <c r="J103" s="44" t="s">
        <v>494</v>
      </c>
      <c r="K103" s="139">
        <v>1</v>
      </c>
      <c r="L103" s="152"/>
    </row>
    <row r="104" spans="1:12" ht="65.25" customHeight="1" x14ac:dyDescent="0.25">
      <c r="A104" s="113"/>
      <c r="B104" s="114"/>
      <c r="C104" s="108"/>
      <c r="D104" s="16" t="s">
        <v>495</v>
      </c>
      <c r="E104" s="24">
        <v>24</v>
      </c>
      <c r="F104" s="16" t="s">
        <v>496</v>
      </c>
      <c r="G104" s="16" t="s">
        <v>115</v>
      </c>
      <c r="H104" s="16" t="s">
        <v>488</v>
      </c>
      <c r="I104" s="20" t="s">
        <v>497</v>
      </c>
      <c r="J104" s="44" t="s">
        <v>498</v>
      </c>
      <c r="K104" s="140">
        <v>0.33</v>
      </c>
      <c r="L104" s="152"/>
    </row>
    <row r="105" spans="1:12" ht="56.25" customHeight="1" x14ac:dyDescent="0.25">
      <c r="A105" s="113"/>
      <c r="B105" s="114"/>
      <c r="C105" s="108"/>
      <c r="D105" s="16" t="s">
        <v>499</v>
      </c>
      <c r="E105" s="24">
        <v>2</v>
      </c>
      <c r="F105" s="16" t="s">
        <v>500</v>
      </c>
      <c r="G105" s="16" t="s">
        <v>501</v>
      </c>
      <c r="H105" s="16" t="s">
        <v>502</v>
      </c>
      <c r="I105" s="20" t="s">
        <v>503</v>
      </c>
      <c r="J105" s="44" t="s">
        <v>504</v>
      </c>
      <c r="K105" s="140">
        <v>0.5</v>
      </c>
      <c r="L105" s="152"/>
    </row>
    <row r="106" spans="1:12" ht="101.45" customHeight="1" x14ac:dyDescent="0.25">
      <c r="A106" s="113"/>
      <c r="B106" s="114"/>
      <c r="C106" s="108"/>
      <c r="D106" s="16" t="s">
        <v>505</v>
      </c>
      <c r="E106" s="24">
        <v>4</v>
      </c>
      <c r="F106" s="16" t="s">
        <v>506</v>
      </c>
      <c r="G106" s="16" t="s">
        <v>507</v>
      </c>
      <c r="H106" s="16" t="s">
        <v>502</v>
      </c>
      <c r="I106" s="20" t="s">
        <v>508</v>
      </c>
      <c r="J106" s="44" t="s">
        <v>509</v>
      </c>
      <c r="K106" s="140">
        <v>1</v>
      </c>
      <c r="L106" s="152"/>
    </row>
    <row r="107" spans="1:12" ht="66" customHeight="1" x14ac:dyDescent="0.25">
      <c r="A107" s="113"/>
      <c r="B107" s="114"/>
      <c r="C107" s="108"/>
      <c r="D107" s="16" t="s">
        <v>510</v>
      </c>
      <c r="E107" s="33">
        <v>1</v>
      </c>
      <c r="F107" s="16" t="s">
        <v>511</v>
      </c>
      <c r="G107" s="16" t="s">
        <v>512</v>
      </c>
      <c r="H107" s="16" t="s">
        <v>488</v>
      </c>
      <c r="I107" s="20" t="s">
        <v>513</v>
      </c>
      <c r="J107" s="44" t="s">
        <v>514</v>
      </c>
      <c r="K107" s="140">
        <v>0.5</v>
      </c>
      <c r="L107" s="152"/>
    </row>
    <row r="108" spans="1:12" ht="51" customHeight="1" x14ac:dyDescent="0.25">
      <c r="A108" s="113"/>
      <c r="B108" s="114"/>
      <c r="C108" s="108"/>
      <c r="D108" s="16" t="s">
        <v>515</v>
      </c>
      <c r="E108" s="33">
        <v>1</v>
      </c>
      <c r="F108" s="16" t="s">
        <v>516</v>
      </c>
      <c r="G108" s="16" t="s">
        <v>517</v>
      </c>
      <c r="H108" s="16" t="s">
        <v>502</v>
      </c>
      <c r="I108" s="20" t="s">
        <v>513</v>
      </c>
      <c r="J108" s="44" t="s">
        <v>518</v>
      </c>
      <c r="K108" s="140">
        <v>0.5</v>
      </c>
      <c r="L108" s="152"/>
    </row>
    <row r="109" spans="1:12" ht="79.150000000000006" customHeight="1" x14ac:dyDescent="0.25">
      <c r="A109" s="113"/>
      <c r="B109" s="114"/>
      <c r="C109" s="108" t="s">
        <v>519</v>
      </c>
      <c r="D109" s="16" t="s">
        <v>520</v>
      </c>
      <c r="E109" s="24">
        <v>1</v>
      </c>
      <c r="F109" s="16" t="s">
        <v>521</v>
      </c>
      <c r="G109" s="16" t="s">
        <v>521</v>
      </c>
      <c r="H109" s="16" t="s">
        <v>407</v>
      </c>
      <c r="I109" s="20" t="s">
        <v>422</v>
      </c>
      <c r="J109" s="44" t="s">
        <v>522</v>
      </c>
      <c r="K109" s="139">
        <v>1</v>
      </c>
      <c r="L109" s="152"/>
    </row>
    <row r="110" spans="1:12" ht="132" customHeight="1" x14ac:dyDescent="0.25">
      <c r="A110" s="113"/>
      <c r="B110" s="114"/>
      <c r="C110" s="108"/>
      <c r="D110" s="16" t="s">
        <v>523</v>
      </c>
      <c r="E110" s="24">
        <v>1</v>
      </c>
      <c r="F110" s="16" t="s">
        <v>524</v>
      </c>
      <c r="G110" s="16" t="s">
        <v>524</v>
      </c>
      <c r="H110" s="16" t="s">
        <v>407</v>
      </c>
      <c r="I110" s="20" t="s">
        <v>422</v>
      </c>
      <c r="J110" s="44" t="s">
        <v>525</v>
      </c>
      <c r="K110" s="139">
        <v>1</v>
      </c>
      <c r="L110" s="152"/>
    </row>
    <row r="111" spans="1:12" ht="39" customHeight="1" x14ac:dyDescent="0.25">
      <c r="A111" s="113"/>
      <c r="B111" s="114"/>
      <c r="C111" s="108"/>
      <c r="D111" s="16" t="s">
        <v>526</v>
      </c>
      <c r="E111" s="24">
        <v>1</v>
      </c>
      <c r="F111" s="16" t="s">
        <v>527</v>
      </c>
      <c r="G111" s="16" t="s">
        <v>527</v>
      </c>
      <c r="H111" s="16" t="s">
        <v>401</v>
      </c>
      <c r="I111" s="20" t="s">
        <v>422</v>
      </c>
      <c r="J111" s="48" t="s">
        <v>528</v>
      </c>
      <c r="K111" s="139">
        <v>1</v>
      </c>
      <c r="L111" s="152"/>
    </row>
    <row r="112" spans="1:12" ht="57" x14ac:dyDescent="0.25">
      <c r="A112" s="113"/>
      <c r="B112" s="114"/>
      <c r="C112" s="108"/>
      <c r="D112" s="16" t="s">
        <v>529</v>
      </c>
      <c r="E112" s="24">
        <v>1</v>
      </c>
      <c r="F112" s="16" t="s">
        <v>530</v>
      </c>
      <c r="G112" s="16" t="s">
        <v>530</v>
      </c>
      <c r="H112" s="16" t="s">
        <v>401</v>
      </c>
      <c r="I112" s="20" t="s">
        <v>358</v>
      </c>
      <c r="J112" s="44" t="s">
        <v>531</v>
      </c>
      <c r="K112" s="139">
        <v>1</v>
      </c>
      <c r="L112" s="152"/>
    </row>
    <row r="113" spans="1:12" ht="58.5" customHeight="1" x14ac:dyDescent="0.25">
      <c r="A113" s="113"/>
      <c r="B113" s="114"/>
      <c r="C113" s="108"/>
      <c r="D113" s="16" t="s">
        <v>532</v>
      </c>
      <c r="E113" s="24">
        <v>1</v>
      </c>
      <c r="F113" s="16" t="s">
        <v>533</v>
      </c>
      <c r="G113" s="16" t="s">
        <v>533</v>
      </c>
      <c r="H113" s="16" t="s">
        <v>534</v>
      </c>
      <c r="I113" s="20" t="s">
        <v>358</v>
      </c>
      <c r="J113" s="44" t="s">
        <v>535</v>
      </c>
      <c r="K113" s="139">
        <v>1</v>
      </c>
      <c r="L113" s="152"/>
    </row>
    <row r="114" spans="1:12" ht="44.65" customHeight="1" x14ac:dyDescent="0.25">
      <c r="A114" s="113"/>
      <c r="B114" s="114"/>
      <c r="C114" s="108"/>
      <c r="D114" s="16" t="s">
        <v>536</v>
      </c>
      <c r="E114" s="24">
        <v>1</v>
      </c>
      <c r="F114" s="16" t="s">
        <v>537</v>
      </c>
      <c r="G114" s="16" t="s">
        <v>537</v>
      </c>
      <c r="H114" s="16" t="s">
        <v>534</v>
      </c>
      <c r="I114" s="20" t="s">
        <v>358</v>
      </c>
      <c r="J114" s="44" t="s">
        <v>538</v>
      </c>
      <c r="K114" s="139">
        <v>1</v>
      </c>
      <c r="L114" s="152"/>
    </row>
    <row r="115" spans="1:12" ht="44.65" customHeight="1" x14ac:dyDescent="0.25">
      <c r="A115" s="113"/>
      <c r="B115" s="114"/>
      <c r="C115" s="108"/>
      <c r="D115" s="16" t="s">
        <v>539</v>
      </c>
      <c r="E115" s="24">
        <v>2</v>
      </c>
      <c r="F115" s="16" t="s">
        <v>540</v>
      </c>
      <c r="G115" s="16" t="s">
        <v>540</v>
      </c>
      <c r="H115" s="16" t="s">
        <v>541</v>
      </c>
      <c r="I115" s="20" t="s">
        <v>542</v>
      </c>
      <c r="J115" s="44" t="s">
        <v>543</v>
      </c>
      <c r="K115" s="139">
        <v>0.5</v>
      </c>
      <c r="L115" s="152"/>
    </row>
    <row r="116" spans="1:12" ht="69.75" customHeight="1" x14ac:dyDescent="0.25">
      <c r="A116" s="113"/>
      <c r="B116" s="114"/>
      <c r="C116" s="108"/>
      <c r="D116" s="16" t="s">
        <v>544</v>
      </c>
      <c r="E116" s="33">
        <v>1</v>
      </c>
      <c r="F116" s="16" t="s">
        <v>545</v>
      </c>
      <c r="G116" s="16" t="s">
        <v>546</v>
      </c>
      <c r="H116" s="16" t="s">
        <v>541</v>
      </c>
      <c r="I116" s="20" t="s">
        <v>542</v>
      </c>
      <c r="J116" s="16" t="s">
        <v>547</v>
      </c>
      <c r="K116" s="139">
        <v>1</v>
      </c>
      <c r="L116" s="152"/>
    </row>
    <row r="117" spans="1:12" s="49" customFormat="1" ht="48.2" customHeight="1" x14ac:dyDescent="0.25">
      <c r="A117" s="113"/>
      <c r="B117" s="114"/>
      <c r="C117" s="108"/>
      <c r="D117" s="16" t="s">
        <v>548</v>
      </c>
      <c r="E117" s="24">
        <v>1</v>
      </c>
      <c r="F117" s="16" t="s">
        <v>549</v>
      </c>
      <c r="G117" s="16" t="s">
        <v>550</v>
      </c>
      <c r="H117" s="16" t="s">
        <v>401</v>
      </c>
      <c r="I117" s="20" t="s">
        <v>493</v>
      </c>
      <c r="J117" s="16" t="s">
        <v>551</v>
      </c>
      <c r="K117" s="140">
        <v>1</v>
      </c>
      <c r="L117" s="152"/>
    </row>
    <row r="118" spans="1:12" ht="109.15" customHeight="1" x14ac:dyDescent="0.25">
      <c r="A118" s="113"/>
      <c r="B118" s="114"/>
      <c r="C118" s="108"/>
      <c r="D118" s="16" t="s">
        <v>552</v>
      </c>
      <c r="E118" s="33">
        <v>1</v>
      </c>
      <c r="F118" s="16" t="s">
        <v>553</v>
      </c>
      <c r="G118" s="16" t="s">
        <v>554</v>
      </c>
      <c r="H118" s="16" t="s">
        <v>555</v>
      </c>
      <c r="I118" s="20" t="s">
        <v>358</v>
      </c>
      <c r="J118" s="44" t="s">
        <v>556</v>
      </c>
      <c r="K118" s="139">
        <v>1</v>
      </c>
      <c r="L118" s="152"/>
    </row>
    <row r="119" spans="1:12" ht="90" x14ac:dyDescent="0.25">
      <c r="A119" s="113"/>
      <c r="B119" s="114"/>
      <c r="C119" s="108"/>
      <c r="D119" s="16" t="s">
        <v>557</v>
      </c>
      <c r="E119" s="24">
        <v>1</v>
      </c>
      <c r="F119" s="16" t="s">
        <v>558</v>
      </c>
      <c r="G119" s="16" t="s">
        <v>558</v>
      </c>
      <c r="H119" s="16" t="s">
        <v>555</v>
      </c>
      <c r="I119" s="20" t="s">
        <v>358</v>
      </c>
      <c r="J119" s="44" t="s">
        <v>556</v>
      </c>
      <c r="K119" s="139">
        <v>1</v>
      </c>
      <c r="L119" s="152"/>
    </row>
    <row r="120" spans="1:12" ht="59.65" customHeight="1" x14ac:dyDescent="0.25">
      <c r="A120" s="113"/>
      <c r="B120" s="114"/>
      <c r="C120" s="108"/>
      <c r="D120" s="16" t="s">
        <v>559</v>
      </c>
      <c r="E120" s="24">
        <v>1</v>
      </c>
      <c r="F120" s="16" t="s">
        <v>560</v>
      </c>
      <c r="G120" s="16" t="s">
        <v>560</v>
      </c>
      <c r="H120" s="16" t="s">
        <v>555</v>
      </c>
      <c r="I120" s="20" t="s">
        <v>358</v>
      </c>
      <c r="J120" s="47" t="s">
        <v>561</v>
      </c>
      <c r="K120" s="139">
        <v>1</v>
      </c>
      <c r="L120" s="152"/>
    </row>
    <row r="121" spans="1:12" ht="99.6" customHeight="1" x14ac:dyDescent="0.25">
      <c r="A121" s="113"/>
      <c r="B121" s="114"/>
      <c r="C121" s="108"/>
      <c r="D121" s="16" t="s">
        <v>562</v>
      </c>
      <c r="E121" s="24">
        <v>1</v>
      </c>
      <c r="F121" s="16" t="s">
        <v>563</v>
      </c>
      <c r="G121" s="16" t="s">
        <v>563</v>
      </c>
      <c r="H121" s="16" t="s">
        <v>564</v>
      </c>
      <c r="I121" s="16" t="s">
        <v>565</v>
      </c>
      <c r="J121" s="16" t="s">
        <v>566</v>
      </c>
      <c r="K121" s="139">
        <v>1</v>
      </c>
      <c r="L121" s="152"/>
    </row>
    <row r="122" spans="1:12" ht="76.900000000000006" customHeight="1" x14ac:dyDescent="0.25">
      <c r="A122" s="113"/>
      <c r="B122" s="114"/>
      <c r="C122" s="108"/>
      <c r="D122" s="16" t="s">
        <v>567</v>
      </c>
      <c r="E122" s="24">
        <v>1</v>
      </c>
      <c r="F122" s="16" t="s">
        <v>568</v>
      </c>
      <c r="G122" s="16" t="s">
        <v>569</v>
      </c>
      <c r="H122" s="16" t="s">
        <v>401</v>
      </c>
      <c r="I122" s="20" t="s">
        <v>493</v>
      </c>
      <c r="J122" s="50" t="s">
        <v>570</v>
      </c>
      <c r="K122" s="139">
        <v>1</v>
      </c>
      <c r="L122" s="152"/>
    </row>
    <row r="123" spans="1:12" ht="117.6" customHeight="1" x14ac:dyDescent="0.25">
      <c r="A123" s="113"/>
      <c r="B123" s="114"/>
      <c r="C123" s="108"/>
      <c r="D123" s="16" t="s">
        <v>571</v>
      </c>
      <c r="E123" s="24">
        <v>1</v>
      </c>
      <c r="F123" s="16" t="s">
        <v>572</v>
      </c>
      <c r="G123" s="16" t="s">
        <v>573</v>
      </c>
      <c r="H123" s="16" t="s">
        <v>574</v>
      </c>
      <c r="I123" s="20" t="s">
        <v>381</v>
      </c>
      <c r="J123" s="48" t="s">
        <v>575</v>
      </c>
      <c r="K123" s="139">
        <v>1</v>
      </c>
      <c r="L123" s="152"/>
    </row>
    <row r="124" spans="1:12" ht="126.6" customHeight="1" x14ac:dyDescent="0.25">
      <c r="A124" s="113"/>
      <c r="B124" s="114"/>
      <c r="C124" s="108"/>
      <c r="D124" s="16" t="s">
        <v>576</v>
      </c>
      <c r="E124" s="33">
        <v>1</v>
      </c>
      <c r="F124" s="16" t="s">
        <v>577</v>
      </c>
      <c r="G124" s="16" t="s">
        <v>578</v>
      </c>
      <c r="H124" s="16" t="s">
        <v>534</v>
      </c>
      <c r="I124" s="20" t="s">
        <v>497</v>
      </c>
      <c r="J124" s="16" t="s">
        <v>579</v>
      </c>
      <c r="K124" s="139">
        <v>1</v>
      </c>
      <c r="L124" s="152"/>
    </row>
    <row r="125" spans="1:12" ht="119.45" customHeight="1" x14ac:dyDescent="0.25">
      <c r="A125" s="113"/>
      <c r="B125" s="114"/>
      <c r="C125" s="108"/>
      <c r="D125" s="51" t="s">
        <v>580</v>
      </c>
      <c r="E125" s="24">
        <v>1</v>
      </c>
      <c r="F125" s="16" t="s">
        <v>581</v>
      </c>
      <c r="G125" s="16" t="s">
        <v>581</v>
      </c>
      <c r="H125" s="16" t="s">
        <v>582</v>
      </c>
      <c r="I125" s="20" t="s">
        <v>381</v>
      </c>
      <c r="J125" s="16" t="s">
        <v>583</v>
      </c>
      <c r="K125" s="139">
        <v>0</v>
      </c>
      <c r="L125" s="152"/>
    </row>
    <row r="126" spans="1:12" ht="105" customHeight="1" x14ac:dyDescent="0.25">
      <c r="A126" s="113"/>
      <c r="B126" s="114"/>
      <c r="C126" s="108"/>
      <c r="D126" s="51" t="s">
        <v>584</v>
      </c>
      <c r="E126" s="24">
        <v>3</v>
      </c>
      <c r="F126" s="16" t="s">
        <v>585</v>
      </c>
      <c r="G126" s="16" t="s">
        <v>586</v>
      </c>
      <c r="H126" s="16" t="s">
        <v>582</v>
      </c>
      <c r="I126" s="20" t="s">
        <v>587</v>
      </c>
      <c r="J126" s="16" t="s">
        <v>583</v>
      </c>
      <c r="K126" s="139">
        <v>0</v>
      </c>
      <c r="L126" s="152"/>
    </row>
    <row r="127" spans="1:12" ht="61.5" customHeight="1" x14ac:dyDescent="0.25">
      <c r="A127" s="113"/>
      <c r="B127" s="114"/>
      <c r="C127" s="108"/>
      <c r="D127" s="52" t="s">
        <v>588</v>
      </c>
      <c r="E127" s="53">
        <v>1</v>
      </c>
      <c r="F127" s="16" t="s">
        <v>589</v>
      </c>
      <c r="G127" s="16" t="s">
        <v>589</v>
      </c>
      <c r="H127" s="16" t="s">
        <v>534</v>
      </c>
      <c r="I127" s="20" t="s">
        <v>381</v>
      </c>
      <c r="J127" s="16" t="s">
        <v>590</v>
      </c>
      <c r="K127" s="139">
        <v>1</v>
      </c>
      <c r="L127" s="152"/>
    </row>
    <row r="128" spans="1:12" ht="99.95" customHeight="1" x14ac:dyDescent="0.25">
      <c r="A128" s="113"/>
      <c r="B128" s="114"/>
      <c r="C128" s="108"/>
      <c r="D128" s="52" t="s">
        <v>591</v>
      </c>
      <c r="E128" s="53">
        <v>9</v>
      </c>
      <c r="F128" s="52" t="s">
        <v>592</v>
      </c>
      <c r="G128" s="16" t="s">
        <v>593</v>
      </c>
      <c r="H128" s="16" t="s">
        <v>534</v>
      </c>
      <c r="I128" s="20" t="s">
        <v>391</v>
      </c>
      <c r="J128" s="16" t="s">
        <v>594</v>
      </c>
      <c r="K128" s="141">
        <v>1</v>
      </c>
      <c r="L128" s="152"/>
    </row>
    <row r="129" spans="1:12" ht="45.95" customHeight="1" x14ac:dyDescent="0.25">
      <c r="A129" s="113"/>
      <c r="B129" s="114"/>
      <c r="C129" s="108"/>
      <c r="D129" s="54" t="s">
        <v>595</v>
      </c>
      <c r="E129" s="53">
        <v>2</v>
      </c>
      <c r="F129" s="16" t="s">
        <v>596</v>
      </c>
      <c r="G129" s="16" t="s">
        <v>596</v>
      </c>
      <c r="H129" s="16" t="s">
        <v>534</v>
      </c>
      <c r="I129" s="16" t="s">
        <v>391</v>
      </c>
      <c r="J129" s="16" t="s">
        <v>597</v>
      </c>
      <c r="K129" s="139">
        <v>0.5</v>
      </c>
      <c r="L129" s="152"/>
    </row>
    <row r="130" spans="1:12" ht="37.5" customHeight="1" x14ac:dyDescent="0.25">
      <c r="A130" s="113"/>
      <c r="B130" s="114"/>
      <c r="C130" s="108"/>
      <c r="D130" s="52" t="s">
        <v>598</v>
      </c>
      <c r="E130" s="53">
        <v>9</v>
      </c>
      <c r="F130" s="16" t="s">
        <v>599</v>
      </c>
      <c r="G130" s="16" t="s">
        <v>600</v>
      </c>
      <c r="H130" s="16" t="s">
        <v>407</v>
      </c>
      <c r="I130" s="16" t="s">
        <v>391</v>
      </c>
      <c r="J130" s="16" t="s">
        <v>594</v>
      </c>
      <c r="K130" s="139">
        <v>1</v>
      </c>
      <c r="L130" s="152"/>
    </row>
    <row r="131" spans="1:12" ht="70.150000000000006" customHeight="1" x14ac:dyDescent="0.25">
      <c r="A131" s="113"/>
      <c r="B131" s="114"/>
      <c r="C131" s="108"/>
      <c r="D131" s="16" t="s">
        <v>601</v>
      </c>
      <c r="E131" s="33">
        <v>1</v>
      </c>
      <c r="F131" s="16" t="s">
        <v>602</v>
      </c>
      <c r="G131" s="16" t="s">
        <v>603</v>
      </c>
      <c r="H131" s="16" t="s">
        <v>604</v>
      </c>
      <c r="I131" s="20" t="s">
        <v>497</v>
      </c>
      <c r="J131" s="16" t="s">
        <v>605</v>
      </c>
      <c r="K131" s="139">
        <v>1</v>
      </c>
      <c r="L131" s="152"/>
    </row>
    <row r="132" spans="1:12" ht="52.15" customHeight="1" x14ac:dyDescent="0.25">
      <c r="A132" s="113"/>
      <c r="B132" s="114"/>
      <c r="C132" s="108" t="s">
        <v>606</v>
      </c>
      <c r="D132" s="16" t="s">
        <v>607</v>
      </c>
      <c r="E132" s="24">
        <v>1</v>
      </c>
      <c r="F132" s="16" t="s">
        <v>608</v>
      </c>
      <c r="G132" s="16" t="s">
        <v>609</v>
      </c>
      <c r="H132" s="16" t="s">
        <v>401</v>
      </c>
      <c r="I132" s="20" t="s">
        <v>610</v>
      </c>
      <c r="J132" s="16" t="s">
        <v>611</v>
      </c>
      <c r="K132" s="139">
        <v>1</v>
      </c>
      <c r="L132" s="152"/>
    </row>
    <row r="133" spans="1:12" ht="49.35" customHeight="1" x14ac:dyDescent="0.25">
      <c r="A133" s="113"/>
      <c r="B133" s="114"/>
      <c r="C133" s="108"/>
      <c r="D133" s="16" t="s">
        <v>612</v>
      </c>
      <c r="E133" s="24">
        <v>1</v>
      </c>
      <c r="F133" s="16" t="s">
        <v>613</v>
      </c>
      <c r="G133" s="16" t="s">
        <v>614</v>
      </c>
      <c r="H133" s="16" t="s">
        <v>615</v>
      </c>
      <c r="I133" s="20" t="s">
        <v>616</v>
      </c>
      <c r="J133" s="16" t="s">
        <v>617</v>
      </c>
      <c r="K133" s="139">
        <v>1</v>
      </c>
      <c r="L133" s="152"/>
    </row>
    <row r="134" spans="1:12" ht="205.5" customHeight="1" x14ac:dyDescent="0.25">
      <c r="A134" s="113"/>
      <c r="B134" s="114"/>
      <c r="C134" s="108"/>
      <c r="D134" s="16" t="s">
        <v>618</v>
      </c>
      <c r="E134" s="24">
        <v>12</v>
      </c>
      <c r="F134" s="16" t="s">
        <v>619</v>
      </c>
      <c r="G134" s="16" t="s">
        <v>620</v>
      </c>
      <c r="H134" s="16" t="s">
        <v>448</v>
      </c>
      <c r="I134" s="20" t="s">
        <v>621</v>
      </c>
      <c r="J134" s="55" t="s">
        <v>622</v>
      </c>
      <c r="K134" s="139">
        <v>1</v>
      </c>
      <c r="L134" s="152"/>
    </row>
    <row r="135" spans="1:12" ht="119.25" customHeight="1" x14ac:dyDescent="0.25">
      <c r="A135" s="113"/>
      <c r="B135" s="114"/>
      <c r="C135" s="108"/>
      <c r="D135" s="16" t="s">
        <v>623</v>
      </c>
      <c r="E135" s="24">
        <v>12</v>
      </c>
      <c r="F135" s="16" t="s">
        <v>624</v>
      </c>
      <c r="G135" s="16" t="s">
        <v>625</v>
      </c>
      <c r="H135" s="16" t="s">
        <v>468</v>
      </c>
      <c r="I135" s="20" t="s">
        <v>626</v>
      </c>
      <c r="J135" s="16" t="s">
        <v>627</v>
      </c>
      <c r="K135" s="139">
        <v>1</v>
      </c>
      <c r="L135" s="152"/>
    </row>
    <row r="136" spans="1:12" ht="45" customHeight="1" x14ac:dyDescent="0.25">
      <c r="A136" s="113"/>
      <c r="B136" s="114"/>
      <c r="C136" s="108"/>
      <c r="D136" s="16" t="s">
        <v>628</v>
      </c>
      <c r="E136" s="24">
        <v>1</v>
      </c>
      <c r="F136" s="16" t="s">
        <v>629</v>
      </c>
      <c r="G136" s="16" t="s">
        <v>630</v>
      </c>
      <c r="H136" s="16" t="s">
        <v>401</v>
      </c>
      <c r="I136" s="20" t="s">
        <v>391</v>
      </c>
      <c r="J136" s="16" t="s">
        <v>631</v>
      </c>
      <c r="K136" s="139">
        <v>1</v>
      </c>
      <c r="L136" s="152"/>
    </row>
    <row r="137" spans="1:12" ht="85.5" customHeight="1" x14ac:dyDescent="0.25">
      <c r="A137" s="113"/>
      <c r="B137" s="114"/>
      <c r="C137" s="108" t="s">
        <v>632</v>
      </c>
      <c r="D137" s="51" t="s">
        <v>633</v>
      </c>
      <c r="E137" s="56" t="s">
        <v>634</v>
      </c>
      <c r="F137" s="51" t="s">
        <v>635</v>
      </c>
      <c r="G137" s="51" t="s">
        <v>131</v>
      </c>
      <c r="H137" s="16" t="s">
        <v>636</v>
      </c>
      <c r="I137" s="57" t="s">
        <v>39</v>
      </c>
      <c r="J137" s="16" t="s">
        <v>637</v>
      </c>
      <c r="K137" s="139">
        <v>1</v>
      </c>
      <c r="L137" s="152"/>
    </row>
    <row r="138" spans="1:12" ht="63.75" x14ac:dyDescent="0.25">
      <c r="A138" s="113"/>
      <c r="B138" s="114"/>
      <c r="C138" s="108"/>
      <c r="D138" s="51" t="s">
        <v>638</v>
      </c>
      <c r="E138" s="58">
        <v>4000</v>
      </c>
      <c r="F138" s="51" t="s">
        <v>639</v>
      </c>
      <c r="G138" s="51" t="s">
        <v>640</v>
      </c>
      <c r="H138" s="16" t="s">
        <v>641</v>
      </c>
      <c r="I138" s="20" t="s">
        <v>391</v>
      </c>
      <c r="J138" s="16" t="s">
        <v>642</v>
      </c>
      <c r="K138" s="140">
        <v>0.75</v>
      </c>
      <c r="L138" s="152"/>
    </row>
    <row r="139" spans="1:12" ht="76.5" x14ac:dyDescent="0.25">
      <c r="A139" s="113"/>
      <c r="B139" s="114"/>
      <c r="C139" s="108"/>
      <c r="D139" s="59" t="s">
        <v>643</v>
      </c>
      <c r="E139" s="60" t="s">
        <v>644</v>
      </c>
      <c r="F139" s="59" t="s">
        <v>644</v>
      </c>
      <c r="G139" s="59" t="s">
        <v>645</v>
      </c>
      <c r="H139" s="61" t="s">
        <v>641</v>
      </c>
      <c r="I139" s="57" t="s">
        <v>402</v>
      </c>
      <c r="J139" s="16" t="s">
        <v>646</v>
      </c>
      <c r="K139" s="139">
        <v>1</v>
      </c>
      <c r="L139" s="152"/>
    </row>
    <row r="140" spans="1:12" ht="85.5" x14ac:dyDescent="0.25">
      <c r="A140" s="113"/>
      <c r="B140" s="114"/>
      <c r="C140" s="108"/>
      <c r="D140" s="51" t="s">
        <v>647</v>
      </c>
      <c r="E140" s="56" t="s">
        <v>648</v>
      </c>
      <c r="F140" s="51" t="s">
        <v>648</v>
      </c>
      <c r="G140" s="51" t="s">
        <v>649</v>
      </c>
      <c r="H140" s="16" t="s">
        <v>641</v>
      </c>
      <c r="I140" s="20" t="s">
        <v>391</v>
      </c>
      <c r="J140" s="61" t="s">
        <v>650</v>
      </c>
      <c r="K140" s="140">
        <v>1</v>
      </c>
      <c r="L140" s="152"/>
    </row>
    <row r="141" spans="1:12" ht="85.5" x14ac:dyDescent="0.25">
      <c r="A141" s="113"/>
      <c r="B141" s="114"/>
      <c r="C141" s="108"/>
      <c r="D141" s="59" t="s">
        <v>651</v>
      </c>
      <c r="E141" s="60" t="s">
        <v>652</v>
      </c>
      <c r="F141" s="59" t="s">
        <v>653</v>
      </c>
      <c r="G141" s="59" t="s">
        <v>654</v>
      </c>
      <c r="H141" s="61" t="s">
        <v>641</v>
      </c>
      <c r="I141" s="57" t="s">
        <v>381</v>
      </c>
      <c r="J141" s="61" t="s">
        <v>655</v>
      </c>
      <c r="K141" s="139">
        <v>1</v>
      </c>
      <c r="L141" s="152"/>
    </row>
    <row r="142" spans="1:12" ht="63.75" x14ac:dyDescent="0.25">
      <c r="A142" s="113"/>
      <c r="B142" s="114"/>
      <c r="C142" s="108"/>
      <c r="D142" s="59" t="s">
        <v>656</v>
      </c>
      <c r="E142" s="60" t="s">
        <v>657</v>
      </c>
      <c r="F142" s="59" t="s">
        <v>657</v>
      </c>
      <c r="G142" s="59" t="s">
        <v>658</v>
      </c>
      <c r="H142" s="61" t="s">
        <v>641</v>
      </c>
      <c r="I142" s="57" t="s">
        <v>659</v>
      </c>
      <c r="J142" s="61" t="s">
        <v>660</v>
      </c>
      <c r="K142" s="139">
        <v>1</v>
      </c>
      <c r="L142" s="152"/>
    </row>
    <row r="143" spans="1:12" ht="72.2" customHeight="1" x14ac:dyDescent="0.25">
      <c r="A143" s="113"/>
      <c r="B143" s="114"/>
      <c r="C143" s="108"/>
      <c r="D143" s="51" t="s">
        <v>661</v>
      </c>
      <c r="E143" s="56" t="s">
        <v>662</v>
      </c>
      <c r="F143" s="51" t="s">
        <v>662</v>
      </c>
      <c r="G143" s="51" t="s">
        <v>663</v>
      </c>
      <c r="H143" s="16" t="s">
        <v>641</v>
      </c>
      <c r="I143" s="57" t="s">
        <v>626</v>
      </c>
      <c r="J143" s="16" t="s">
        <v>664</v>
      </c>
      <c r="K143" s="140">
        <v>1</v>
      </c>
      <c r="L143" s="152"/>
    </row>
    <row r="144" spans="1:12" ht="108.2" customHeight="1" x14ac:dyDescent="0.25">
      <c r="A144" s="113"/>
      <c r="B144" s="114"/>
      <c r="C144" s="108"/>
      <c r="D144" s="51" t="s">
        <v>665</v>
      </c>
      <c r="E144" s="56" t="s">
        <v>666</v>
      </c>
      <c r="F144" s="51" t="s">
        <v>667</v>
      </c>
      <c r="G144" s="51" t="s">
        <v>668</v>
      </c>
      <c r="H144" s="16" t="s">
        <v>641</v>
      </c>
      <c r="I144" s="57" t="s">
        <v>669</v>
      </c>
      <c r="J144" s="61" t="s">
        <v>670</v>
      </c>
      <c r="K144" s="140">
        <v>1</v>
      </c>
      <c r="L144" s="152"/>
    </row>
    <row r="145" spans="1:12" ht="84" customHeight="1" x14ac:dyDescent="0.25">
      <c r="A145" s="113"/>
      <c r="B145" s="114"/>
      <c r="C145" s="108"/>
      <c r="D145" s="59" t="s">
        <v>671</v>
      </c>
      <c r="E145" s="62">
        <v>0.9</v>
      </c>
      <c r="F145" s="59" t="s">
        <v>672</v>
      </c>
      <c r="G145" s="59" t="s">
        <v>673</v>
      </c>
      <c r="H145" s="61" t="s">
        <v>674</v>
      </c>
      <c r="I145" s="57" t="s">
        <v>408</v>
      </c>
      <c r="J145" s="61" t="s">
        <v>675</v>
      </c>
      <c r="K145" s="139">
        <v>0.8</v>
      </c>
      <c r="L145" s="152"/>
    </row>
    <row r="146" spans="1:12" ht="38.25" x14ac:dyDescent="0.25">
      <c r="A146" s="113"/>
      <c r="B146" s="114"/>
      <c r="C146" s="108"/>
      <c r="D146" s="156" t="s">
        <v>676</v>
      </c>
      <c r="E146" s="157" t="s">
        <v>677</v>
      </c>
      <c r="F146" s="156" t="s">
        <v>677</v>
      </c>
      <c r="G146" s="156" t="s">
        <v>678</v>
      </c>
      <c r="H146" s="156" t="s">
        <v>679</v>
      </c>
      <c r="I146" s="158" t="s">
        <v>402</v>
      </c>
      <c r="J146" s="63" t="s">
        <v>680</v>
      </c>
      <c r="K146" s="142">
        <v>0</v>
      </c>
      <c r="L146" s="152"/>
    </row>
    <row r="147" spans="1:12" ht="33.6" customHeight="1" x14ac:dyDescent="0.25">
      <c r="A147" s="113"/>
      <c r="B147" s="114"/>
      <c r="C147" s="108"/>
      <c r="D147" s="51" t="s">
        <v>681</v>
      </c>
      <c r="E147" s="56" t="s">
        <v>682</v>
      </c>
      <c r="F147" s="51" t="s">
        <v>682</v>
      </c>
      <c r="G147" s="51" t="s">
        <v>683</v>
      </c>
      <c r="H147" s="51" t="s">
        <v>684</v>
      </c>
      <c r="I147" s="57" t="s">
        <v>391</v>
      </c>
      <c r="J147" s="25" t="s">
        <v>685</v>
      </c>
      <c r="K147" s="140">
        <v>1</v>
      </c>
      <c r="L147" s="152"/>
    </row>
    <row r="148" spans="1:12" ht="90.75" customHeight="1" x14ac:dyDescent="0.25">
      <c r="A148" s="113"/>
      <c r="B148" s="114"/>
      <c r="C148" s="108" t="s">
        <v>686</v>
      </c>
      <c r="D148" s="61" t="s">
        <v>687</v>
      </c>
      <c r="E148" s="64">
        <v>1</v>
      </c>
      <c r="F148" s="61" t="s">
        <v>688</v>
      </c>
      <c r="G148" s="61" t="s">
        <v>688</v>
      </c>
      <c r="H148" s="61" t="s">
        <v>636</v>
      </c>
      <c r="I148" s="20" t="s">
        <v>358</v>
      </c>
      <c r="J148" s="61" t="s">
        <v>689</v>
      </c>
      <c r="K148" s="6">
        <v>1</v>
      </c>
      <c r="L148" s="152"/>
    </row>
    <row r="149" spans="1:12" ht="156.75" x14ac:dyDescent="0.25">
      <c r="A149" s="113"/>
      <c r="B149" s="114"/>
      <c r="C149" s="108"/>
      <c r="D149" s="61" t="s">
        <v>690</v>
      </c>
      <c r="E149" s="64">
        <v>1</v>
      </c>
      <c r="F149" s="61" t="s">
        <v>691</v>
      </c>
      <c r="G149" s="61" t="s">
        <v>692</v>
      </c>
      <c r="H149" s="61" t="s">
        <v>534</v>
      </c>
      <c r="I149" s="20" t="s">
        <v>693</v>
      </c>
      <c r="J149" s="61" t="s">
        <v>694</v>
      </c>
      <c r="K149" s="6">
        <v>0.59</v>
      </c>
      <c r="L149" s="152"/>
    </row>
    <row r="150" spans="1:12" ht="103.9" customHeight="1" x14ac:dyDescent="0.25">
      <c r="A150" s="113"/>
      <c r="B150" s="114"/>
      <c r="C150" s="108"/>
      <c r="D150" s="61" t="s">
        <v>695</v>
      </c>
      <c r="E150" s="64">
        <v>9</v>
      </c>
      <c r="F150" s="61" t="s">
        <v>696</v>
      </c>
      <c r="G150" s="61" t="s">
        <v>696</v>
      </c>
      <c r="H150" s="61" t="s">
        <v>534</v>
      </c>
      <c r="I150" s="16" t="s">
        <v>697</v>
      </c>
      <c r="J150" s="61" t="s">
        <v>698</v>
      </c>
      <c r="K150" s="143">
        <v>1</v>
      </c>
      <c r="L150" s="152"/>
    </row>
    <row r="151" spans="1:12" ht="43.5" customHeight="1" x14ac:dyDescent="0.25">
      <c r="A151" s="113"/>
      <c r="B151" s="114"/>
      <c r="C151" s="108"/>
      <c r="D151" s="16" t="s">
        <v>699</v>
      </c>
      <c r="E151" s="24">
        <v>1</v>
      </c>
      <c r="F151" s="16" t="s">
        <v>700</v>
      </c>
      <c r="G151" s="16" t="s">
        <v>700</v>
      </c>
      <c r="H151" s="16" t="s">
        <v>401</v>
      </c>
      <c r="I151" s="20" t="s">
        <v>391</v>
      </c>
      <c r="J151" s="61" t="s">
        <v>701</v>
      </c>
      <c r="K151" s="143">
        <v>1</v>
      </c>
      <c r="L151" s="152"/>
    </row>
    <row r="152" spans="1:12" ht="47.25" customHeight="1" x14ac:dyDescent="0.25">
      <c r="A152" s="113"/>
      <c r="B152" s="114"/>
      <c r="C152" s="108"/>
      <c r="D152" s="61" t="s">
        <v>702</v>
      </c>
      <c r="E152" s="64">
        <v>1</v>
      </c>
      <c r="F152" s="61" t="s">
        <v>703</v>
      </c>
      <c r="G152" s="61" t="s">
        <v>703</v>
      </c>
      <c r="H152" s="61" t="s">
        <v>636</v>
      </c>
      <c r="I152" s="65" t="s">
        <v>483</v>
      </c>
      <c r="J152" s="61" t="s">
        <v>704</v>
      </c>
      <c r="K152" s="143">
        <v>0.59</v>
      </c>
      <c r="L152" s="152"/>
    </row>
    <row r="153" spans="1:12" ht="49.9" customHeight="1" x14ac:dyDescent="0.25">
      <c r="A153" s="113"/>
      <c r="B153" s="114"/>
      <c r="C153" s="108"/>
      <c r="D153" s="150" t="s">
        <v>705</v>
      </c>
      <c r="E153" s="151">
        <v>1</v>
      </c>
      <c r="F153" s="150" t="s">
        <v>706</v>
      </c>
      <c r="G153" s="150" t="s">
        <v>707</v>
      </c>
      <c r="H153" s="150" t="s">
        <v>636</v>
      </c>
      <c r="I153" s="150" t="s">
        <v>483</v>
      </c>
      <c r="J153" s="150" t="s">
        <v>704</v>
      </c>
      <c r="K153" s="143">
        <v>0.59</v>
      </c>
      <c r="L153" s="152"/>
    </row>
    <row r="154" spans="1:12" ht="58.5" customHeight="1" x14ac:dyDescent="0.25">
      <c r="A154" s="113"/>
      <c r="B154" s="114"/>
      <c r="C154" s="108" t="s">
        <v>708</v>
      </c>
      <c r="D154" s="61" t="s">
        <v>709</v>
      </c>
      <c r="E154" s="66">
        <v>1</v>
      </c>
      <c r="F154" s="61" t="s">
        <v>710</v>
      </c>
      <c r="G154" s="61" t="s">
        <v>711</v>
      </c>
      <c r="H154" s="61" t="s">
        <v>712</v>
      </c>
      <c r="I154" s="20" t="s">
        <v>497</v>
      </c>
      <c r="J154" s="61" t="s">
        <v>713</v>
      </c>
      <c r="K154" s="139">
        <v>1</v>
      </c>
      <c r="L154" s="152"/>
    </row>
    <row r="155" spans="1:12" ht="45" customHeight="1" x14ac:dyDescent="0.25">
      <c r="A155" s="113"/>
      <c r="B155" s="114"/>
      <c r="C155" s="108"/>
      <c r="D155" s="61" t="s">
        <v>714</v>
      </c>
      <c r="E155" s="64">
        <v>1</v>
      </c>
      <c r="F155" s="61" t="s">
        <v>715</v>
      </c>
      <c r="G155" s="61" t="s">
        <v>715</v>
      </c>
      <c r="H155" s="61" t="s">
        <v>712</v>
      </c>
      <c r="I155" s="20" t="s">
        <v>422</v>
      </c>
      <c r="J155" s="61" t="s">
        <v>716</v>
      </c>
      <c r="K155" s="139">
        <v>1</v>
      </c>
      <c r="L155" s="152"/>
    </row>
    <row r="156" spans="1:12" ht="68.45" customHeight="1" x14ac:dyDescent="0.25">
      <c r="A156" s="113"/>
      <c r="B156" s="114"/>
      <c r="C156" s="108"/>
      <c r="D156" s="16" t="s">
        <v>717</v>
      </c>
      <c r="E156" s="33">
        <v>1</v>
      </c>
      <c r="F156" s="16" t="s">
        <v>718</v>
      </c>
      <c r="G156" s="16" t="s">
        <v>719</v>
      </c>
      <c r="H156" s="16" t="s">
        <v>712</v>
      </c>
      <c r="I156" s="20" t="s">
        <v>720</v>
      </c>
      <c r="J156" s="16" t="s">
        <v>721</v>
      </c>
      <c r="K156" s="140">
        <v>1</v>
      </c>
      <c r="L156" s="152"/>
    </row>
    <row r="157" spans="1:12" ht="75.75" customHeight="1" x14ac:dyDescent="0.25">
      <c r="A157" s="113"/>
      <c r="B157" s="114"/>
      <c r="C157" s="108"/>
      <c r="D157" s="16" t="s">
        <v>722</v>
      </c>
      <c r="E157" s="33">
        <v>0.9</v>
      </c>
      <c r="F157" s="16" t="s">
        <v>723</v>
      </c>
      <c r="G157" s="16" t="s">
        <v>724</v>
      </c>
      <c r="H157" s="16" t="s">
        <v>725</v>
      </c>
      <c r="I157" s="20" t="s">
        <v>726</v>
      </c>
      <c r="J157" s="25" t="s">
        <v>727</v>
      </c>
      <c r="K157" s="140">
        <v>1</v>
      </c>
      <c r="L157" s="152"/>
    </row>
    <row r="158" spans="1:12" ht="64.150000000000006" customHeight="1" x14ac:dyDescent="0.25">
      <c r="A158" s="113"/>
      <c r="B158" s="114"/>
      <c r="C158" s="108"/>
      <c r="D158" s="16" t="s">
        <v>728</v>
      </c>
      <c r="E158" s="24">
        <v>1</v>
      </c>
      <c r="F158" s="16" t="s">
        <v>729</v>
      </c>
      <c r="G158" s="16" t="s">
        <v>729</v>
      </c>
      <c r="H158" s="16" t="s">
        <v>712</v>
      </c>
      <c r="I158" s="20" t="s">
        <v>391</v>
      </c>
      <c r="J158" s="16" t="s">
        <v>730</v>
      </c>
      <c r="K158" s="140">
        <v>0</v>
      </c>
      <c r="L158" s="152"/>
    </row>
    <row r="159" spans="1:12" ht="57" x14ac:dyDescent="0.25">
      <c r="A159" s="113"/>
      <c r="B159" s="114"/>
      <c r="C159" s="108"/>
      <c r="D159" s="16" t="s">
        <v>731</v>
      </c>
      <c r="E159" s="24">
        <v>2</v>
      </c>
      <c r="F159" s="16" t="s">
        <v>732</v>
      </c>
      <c r="G159" s="16" t="s">
        <v>732</v>
      </c>
      <c r="H159" s="16" t="s">
        <v>712</v>
      </c>
      <c r="I159" s="20" t="s">
        <v>733</v>
      </c>
      <c r="J159" s="16" t="s">
        <v>734</v>
      </c>
      <c r="K159" s="140">
        <v>1</v>
      </c>
      <c r="L159" s="152"/>
    </row>
    <row r="160" spans="1:12" ht="60" customHeight="1" x14ac:dyDescent="0.25">
      <c r="A160" s="113"/>
      <c r="B160" s="114"/>
      <c r="C160" s="108"/>
      <c r="D160" s="61" t="s">
        <v>735</v>
      </c>
      <c r="E160" s="66">
        <v>1</v>
      </c>
      <c r="F160" s="61" t="s">
        <v>736</v>
      </c>
      <c r="G160" s="61" t="s">
        <v>737</v>
      </c>
      <c r="H160" s="61" t="s">
        <v>738</v>
      </c>
      <c r="I160" s="20" t="s">
        <v>693</v>
      </c>
      <c r="J160" s="61" t="s">
        <v>739</v>
      </c>
      <c r="K160" s="139">
        <v>1</v>
      </c>
      <c r="L160" s="152"/>
    </row>
    <row r="161" spans="1:12" ht="42.75" customHeight="1" x14ac:dyDescent="0.25">
      <c r="A161" s="113"/>
      <c r="B161" s="114"/>
      <c r="C161" s="108" t="s">
        <v>740</v>
      </c>
      <c r="D161" s="61" t="s">
        <v>741</v>
      </c>
      <c r="E161" s="64">
        <v>1</v>
      </c>
      <c r="F161" s="61" t="s">
        <v>742</v>
      </c>
      <c r="G161" s="61" t="s">
        <v>742</v>
      </c>
      <c r="H161" s="61" t="s">
        <v>743</v>
      </c>
      <c r="I161" s="20" t="s">
        <v>358</v>
      </c>
      <c r="J161" s="67" t="s">
        <v>744</v>
      </c>
      <c r="K161" s="139">
        <v>1</v>
      </c>
      <c r="L161" s="152"/>
    </row>
    <row r="162" spans="1:12" ht="56.25" customHeight="1" x14ac:dyDescent="0.25">
      <c r="A162" s="113"/>
      <c r="B162" s="114"/>
      <c r="C162" s="108"/>
      <c r="D162" s="61" t="s">
        <v>745</v>
      </c>
      <c r="E162" s="64">
        <v>3</v>
      </c>
      <c r="F162" s="61" t="s">
        <v>746</v>
      </c>
      <c r="G162" s="61" t="s">
        <v>747</v>
      </c>
      <c r="H162" s="61" t="s">
        <v>743</v>
      </c>
      <c r="I162" s="20"/>
      <c r="J162" s="67" t="s">
        <v>744</v>
      </c>
      <c r="K162" s="139">
        <v>1</v>
      </c>
      <c r="L162" s="152"/>
    </row>
    <row r="163" spans="1:12" ht="54.75" customHeight="1" x14ac:dyDescent="0.25">
      <c r="A163" s="113"/>
      <c r="B163" s="114"/>
      <c r="C163" s="108"/>
      <c r="D163" s="61" t="s">
        <v>748</v>
      </c>
      <c r="E163" s="64">
        <v>1</v>
      </c>
      <c r="F163" s="61" t="s">
        <v>749</v>
      </c>
      <c r="G163" s="61" t="s">
        <v>750</v>
      </c>
      <c r="H163" s="61" t="s">
        <v>468</v>
      </c>
      <c r="I163" s="20" t="s">
        <v>751</v>
      </c>
      <c r="J163" s="67" t="s">
        <v>752</v>
      </c>
      <c r="K163" s="139">
        <v>1</v>
      </c>
      <c r="L163" s="152"/>
    </row>
    <row r="164" spans="1:12" ht="71.25" customHeight="1" x14ac:dyDescent="0.25">
      <c r="A164" s="113"/>
      <c r="B164" s="114"/>
      <c r="C164" s="108"/>
      <c r="D164" s="61" t="s">
        <v>753</v>
      </c>
      <c r="E164" s="66">
        <v>1</v>
      </c>
      <c r="F164" s="61" t="s">
        <v>754</v>
      </c>
      <c r="G164" s="61" t="s">
        <v>755</v>
      </c>
      <c r="H164" s="61" t="s">
        <v>468</v>
      </c>
      <c r="I164" s="20" t="s">
        <v>756</v>
      </c>
      <c r="J164" s="67" t="s">
        <v>757</v>
      </c>
      <c r="K164" s="139">
        <v>1</v>
      </c>
      <c r="L164" s="152"/>
    </row>
    <row r="165" spans="1:12" ht="57.75" customHeight="1" x14ac:dyDescent="0.25">
      <c r="A165" s="113"/>
      <c r="B165" s="114"/>
      <c r="C165" s="108"/>
      <c r="D165" s="61" t="s">
        <v>758</v>
      </c>
      <c r="E165" s="64">
        <v>11</v>
      </c>
      <c r="F165" s="61" t="s">
        <v>759</v>
      </c>
      <c r="G165" s="61" t="s">
        <v>760</v>
      </c>
      <c r="H165" s="61" t="s">
        <v>17</v>
      </c>
      <c r="I165" s="20" t="s">
        <v>761</v>
      </c>
      <c r="J165" s="67" t="s">
        <v>762</v>
      </c>
      <c r="K165" s="139">
        <v>1</v>
      </c>
      <c r="L165" s="152"/>
    </row>
    <row r="166" spans="1:12" ht="206.65" customHeight="1" x14ac:dyDescent="0.25">
      <c r="A166" s="113"/>
      <c r="B166" s="114"/>
      <c r="C166" s="109" t="s">
        <v>763</v>
      </c>
      <c r="D166" s="61" t="s">
        <v>764</v>
      </c>
      <c r="E166" s="64">
        <v>4</v>
      </c>
      <c r="F166" s="61" t="s">
        <v>765</v>
      </c>
      <c r="G166" s="61" t="s">
        <v>766</v>
      </c>
      <c r="H166" s="61" t="s">
        <v>767</v>
      </c>
      <c r="I166" s="20" t="s">
        <v>145</v>
      </c>
      <c r="J166" s="67" t="s">
        <v>768</v>
      </c>
      <c r="K166" s="144">
        <v>1</v>
      </c>
      <c r="L166" s="152"/>
    </row>
    <row r="167" spans="1:12" ht="222.6" customHeight="1" x14ac:dyDescent="0.25">
      <c r="A167" s="113"/>
      <c r="B167" s="114"/>
      <c r="C167" s="109"/>
      <c r="D167" s="68" t="s">
        <v>769</v>
      </c>
      <c r="E167" s="69">
        <v>4</v>
      </c>
      <c r="F167" s="68" t="s">
        <v>765</v>
      </c>
      <c r="G167" s="68" t="s">
        <v>766</v>
      </c>
      <c r="H167" s="68" t="s">
        <v>767</v>
      </c>
      <c r="I167" s="28" t="s">
        <v>145</v>
      </c>
      <c r="J167" s="67" t="s">
        <v>768</v>
      </c>
      <c r="K167" s="144">
        <v>1</v>
      </c>
      <c r="L167" s="152"/>
    </row>
    <row r="168" spans="1:12" ht="49.15" customHeight="1" x14ac:dyDescent="0.25">
      <c r="A168" s="153" t="s">
        <v>770</v>
      </c>
      <c r="B168" s="153"/>
      <c r="C168" s="153"/>
      <c r="D168" s="153"/>
      <c r="E168" s="153"/>
      <c r="F168" s="153"/>
      <c r="G168" s="153"/>
      <c r="H168" s="153"/>
      <c r="I168" s="153"/>
      <c r="J168" s="153"/>
      <c r="K168" s="154"/>
      <c r="L168" s="155">
        <f>SUM(L3,L19,L25,L32,L59,L76)/6</f>
        <v>0.93427124073709766</v>
      </c>
    </row>
  </sheetData>
  <mergeCells count="47">
    <mergeCell ref="B2:C2"/>
    <mergeCell ref="A3:A18"/>
    <mergeCell ref="B3:C6"/>
    <mergeCell ref="L3:L18"/>
    <mergeCell ref="B7:C9"/>
    <mergeCell ref="B10:C11"/>
    <mergeCell ref="B12:C18"/>
    <mergeCell ref="A1:L1"/>
    <mergeCell ref="A19:A24"/>
    <mergeCell ref="B19:C22"/>
    <mergeCell ref="L19:L24"/>
    <mergeCell ref="B23:C24"/>
    <mergeCell ref="A25:A31"/>
    <mergeCell ref="B25:C27"/>
    <mergeCell ref="L25:L31"/>
    <mergeCell ref="B28:C31"/>
    <mergeCell ref="A32:A58"/>
    <mergeCell ref="B32:C32"/>
    <mergeCell ref="L32:L58"/>
    <mergeCell ref="B33:C37"/>
    <mergeCell ref="B38:C42"/>
    <mergeCell ref="B43:C45"/>
    <mergeCell ref="B46:C50"/>
    <mergeCell ref="B51:C55"/>
    <mergeCell ref="B56:C58"/>
    <mergeCell ref="A59:A75"/>
    <mergeCell ref="B59:C67"/>
    <mergeCell ref="L59:L75"/>
    <mergeCell ref="B68:C75"/>
    <mergeCell ref="A76:A167"/>
    <mergeCell ref="B76:B167"/>
    <mergeCell ref="C76:C79"/>
    <mergeCell ref="L76:L167"/>
    <mergeCell ref="C80:C83"/>
    <mergeCell ref="C84:C93"/>
    <mergeCell ref="C94:C95"/>
    <mergeCell ref="C96:C98"/>
    <mergeCell ref="C100:C101"/>
    <mergeCell ref="C102:C108"/>
    <mergeCell ref="C109:C131"/>
    <mergeCell ref="C132:C136"/>
    <mergeCell ref="A168:J168"/>
    <mergeCell ref="C137:C147"/>
    <mergeCell ref="C148:C153"/>
    <mergeCell ref="C154:C160"/>
    <mergeCell ref="C161:C165"/>
    <mergeCell ref="C166:C167"/>
  </mergeCells>
  <dataValidations count="1">
    <dataValidation operator="equal" showInputMessage="1" showErrorMessage="1" error="ERROR. NO DEBE DILIGENCIAR ESTAS CELDAS" sqref="D76:D79">
      <formula1>0</formula1>
      <formula2>0</formula2>
    </dataValidation>
  </dataValidations>
  <hyperlinks>
    <hyperlink ref="J19" r:id="rId1"/>
    <hyperlink ref="J20" r:id="rId2"/>
    <hyperlink ref="J21" r:id="rId3"/>
    <hyperlink ref="J22" r:id="rId4"/>
    <hyperlink ref="J114" r:id="rId5"/>
    <hyperlink ref="J115" r:id="rId6"/>
    <hyperlink ref="J163" r:id="rId7"/>
  </hyperlinks>
  <pageMargins left="0.78749999999999998" right="0.78749999999999998" top="1.05277777777778" bottom="1.05277777777778" header="0.78749999999999998" footer="0.78749999999999998"/>
  <pageSetup scale="30" firstPageNumber="0" orientation="portrait" horizontalDpi="300" verticalDpi="300" r:id="rId8"/>
  <headerFooter>
    <oddHeader>&amp;C&amp;"Times New Roman,Normal"&amp;12&amp;A</oddHeader>
    <oddFooter>&amp;C&amp;"Times New Roman,Normal"&amp;12Página &amp;P</oddFooter>
  </headerFooter>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41"/>
  <sheetViews>
    <sheetView topLeftCell="A2" zoomScale="80" zoomScaleNormal="80" workbookViewId="0">
      <pane ySplit="1" topLeftCell="A30" activePane="bottomLeft" state="frozen"/>
      <selection activeCell="A2" sqref="A2"/>
      <selection pane="bottomLeft" activeCell="C40" sqref="C40"/>
    </sheetView>
  </sheetViews>
  <sheetFormatPr baseColWidth="10" defaultColWidth="10.7109375" defaultRowHeight="15" x14ac:dyDescent="0.25"/>
  <cols>
    <col min="1" max="1" width="13.7109375" style="70" customWidth="1"/>
    <col min="2" max="2" width="25.42578125" style="71" customWidth="1"/>
    <col min="3" max="3" width="11.140625" style="72" customWidth="1"/>
    <col min="4" max="4" width="14.28515625" style="70" customWidth="1"/>
    <col min="5" max="5" width="13.7109375" style="70" customWidth="1"/>
    <col min="6" max="6" width="11.28515625" style="70" customWidth="1"/>
    <col min="7" max="7" width="10.7109375" style="70"/>
    <col min="8" max="8" width="11.85546875" style="70" customWidth="1"/>
    <col min="9" max="9" width="13" style="70" customWidth="1"/>
    <col min="10" max="10" width="12.42578125" style="70" customWidth="1"/>
    <col min="11" max="11" width="14" style="70" customWidth="1"/>
    <col min="12" max="12" width="14.28515625" style="70" customWidth="1"/>
    <col min="13" max="13" width="11.85546875" style="70" customWidth="1"/>
    <col min="14" max="14" width="10.7109375" style="70"/>
    <col min="15" max="15" width="14" style="70" customWidth="1"/>
    <col min="16" max="16" width="16" style="70" customWidth="1"/>
    <col min="17" max="17" width="13.5703125" style="70" customWidth="1"/>
    <col min="18" max="18" width="12.28515625" style="70" customWidth="1"/>
    <col min="19" max="1024" width="10.7109375" style="70"/>
  </cols>
  <sheetData>
    <row r="1" spans="1:16" ht="21.75" customHeight="1" x14ac:dyDescent="0.25">
      <c r="A1" s="135" t="s">
        <v>771</v>
      </c>
      <c r="B1" s="135"/>
      <c r="C1" s="135"/>
      <c r="D1" s="135"/>
      <c r="E1" s="135"/>
      <c r="F1" s="135"/>
    </row>
    <row r="2" spans="1:16" ht="25.5" x14ac:dyDescent="0.25">
      <c r="A2" s="73" t="s">
        <v>1</v>
      </c>
      <c r="B2" s="74" t="s">
        <v>772</v>
      </c>
      <c r="C2" s="75" t="s">
        <v>773</v>
      </c>
      <c r="D2" s="75" t="s">
        <v>774</v>
      </c>
      <c r="E2" s="75" t="s">
        <v>775</v>
      </c>
      <c r="F2" s="75" t="s">
        <v>776</v>
      </c>
    </row>
    <row r="3" spans="1:16" ht="37.15" customHeight="1" x14ac:dyDescent="0.25">
      <c r="A3" s="136" t="s">
        <v>777</v>
      </c>
      <c r="B3" s="76" t="s">
        <v>13</v>
      </c>
      <c r="C3" s="77">
        <v>4</v>
      </c>
      <c r="D3" s="77">
        <v>4</v>
      </c>
      <c r="E3" s="77">
        <v>0</v>
      </c>
      <c r="F3" s="77">
        <v>0</v>
      </c>
    </row>
    <row r="4" spans="1:16" ht="39" customHeight="1" x14ac:dyDescent="0.25">
      <c r="A4" s="136"/>
      <c r="B4" s="76" t="s">
        <v>34</v>
      </c>
      <c r="C4" s="77">
        <v>3</v>
      </c>
      <c r="D4" s="77">
        <v>1</v>
      </c>
      <c r="E4" s="77">
        <v>0</v>
      </c>
      <c r="F4" s="77">
        <v>2</v>
      </c>
    </row>
    <row r="5" spans="1:16" ht="30.6" customHeight="1" x14ac:dyDescent="0.25">
      <c r="A5" s="136"/>
      <c r="B5" s="78" t="s">
        <v>50</v>
      </c>
      <c r="C5" s="77">
        <v>2</v>
      </c>
      <c r="D5" s="77">
        <v>2</v>
      </c>
      <c r="E5" s="77">
        <v>0</v>
      </c>
      <c r="F5" s="77">
        <v>0</v>
      </c>
    </row>
    <row r="6" spans="1:16" ht="28.15" customHeight="1" x14ac:dyDescent="0.25">
      <c r="A6" s="136"/>
      <c r="B6" s="78" t="s">
        <v>62</v>
      </c>
      <c r="C6" s="77">
        <v>7</v>
      </c>
      <c r="D6" s="77">
        <v>6</v>
      </c>
      <c r="E6" s="77">
        <v>0</v>
      </c>
      <c r="F6" s="77">
        <v>1</v>
      </c>
    </row>
    <row r="7" spans="1:16" ht="40.15" customHeight="1" x14ac:dyDescent="0.25">
      <c r="A7" s="133" t="s">
        <v>85</v>
      </c>
      <c r="B7" s="78" t="s">
        <v>85</v>
      </c>
      <c r="C7" s="77">
        <v>4</v>
      </c>
      <c r="D7" s="77">
        <v>4</v>
      </c>
      <c r="E7" s="77">
        <v>0</v>
      </c>
      <c r="F7" s="77">
        <v>0</v>
      </c>
    </row>
    <row r="8" spans="1:16" ht="31.9" customHeight="1" x14ac:dyDescent="0.25">
      <c r="A8" s="133"/>
      <c r="B8" s="78" t="s">
        <v>103</v>
      </c>
      <c r="C8" s="77">
        <v>2</v>
      </c>
      <c r="D8" s="77">
        <v>2</v>
      </c>
      <c r="E8" s="77">
        <v>0</v>
      </c>
      <c r="F8" s="77">
        <v>0</v>
      </c>
    </row>
    <row r="9" spans="1:16" ht="24" customHeight="1" x14ac:dyDescent="0.25">
      <c r="A9" s="133" t="s">
        <v>778</v>
      </c>
      <c r="B9" s="78" t="s">
        <v>779</v>
      </c>
      <c r="C9" s="77">
        <v>3</v>
      </c>
      <c r="D9" s="77">
        <v>3</v>
      </c>
      <c r="E9" s="77">
        <v>0</v>
      </c>
      <c r="F9" s="77">
        <v>0</v>
      </c>
      <c r="H9" s="137" t="s">
        <v>780</v>
      </c>
      <c r="I9" s="137"/>
      <c r="J9" s="137"/>
      <c r="K9" s="137"/>
      <c r="M9" s="133" t="s">
        <v>781</v>
      </c>
      <c r="N9" s="133"/>
      <c r="O9" s="133"/>
      <c r="P9" s="133"/>
    </row>
    <row r="10" spans="1:16" ht="24.75" customHeight="1" x14ac:dyDescent="0.25">
      <c r="A10" s="133"/>
      <c r="B10" s="78" t="s">
        <v>129</v>
      </c>
      <c r="C10" s="77">
        <v>4</v>
      </c>
      <c r="D10" s="77">
        <v>4</v>
      </c>
      <c r="E10" s="77">
        <v>0</v>
      </c>
      <c r="F10" s="77">
        <v>0</v>
      </c>
      <c r="H10" s="77" t="s">
        <v>773</v>
      </c>
      <c r="I10" s="77" t="s">
        <v>774</v>
      </c>
      <c r="J10" s="77" t="s">
        <v>775</v>
      </c>
      <c r="K10" s="77" t="s">
        <v>776</v>
      </c>
      <c r="M10" s="79" t="s">
        <v>782</v>
      </c>
      <c r="N10" s="79" t="s">
        <v>4</v>
      </c>
      <c r="O10" s="79" t="s">
        <v>783</v>
      </c>
      <c r="P10" s="79" t="s">
        <v>784</v>
      </c>
    </row>
    <row r="11" spans="1:16" ht="31.15" customHeight="1" x14ac:dyDescent="0.25">
      <c r="A11" s="133" t="s">
        <v>151</v>
      </c>
      <c r="B11" s="78" t="s">
        <v>152</v>
      </c>
      <c r="C11" s="77">
        <v>1</v>
      </c>
      <c r="D11" s="77">
        <v>1</v>
      </c>
      <c r="E11" s="77">
        <v>0</v>
      </c>
      <c r="F11" s="77">
        <v>0</v>
      </c>
      <c r="H11" s="77"/>
      <c r="I11" s="77"/>
      <c r="J11" s="77"/>
      <c r="K11" s="77"/>
      <c r="M11" s="79"/>
      <c r="N11" s="79"/>
      <c r="O11" s="79"/>
      <c r="P11" s="79"/>
    </row>
    <row r="12" spans="1:16" ht="19.899999999999999" customHeight="1" x14ac:dyDescent="0.25">
      <c r="A12" s="133"/>
      <c r="B12" s="78" t="s">
        <v>158</v>
      </c>
      <c r="C12" s="77">
        <v>5</v>
      </c>
      <c r="D12" s="77">
        <v>5</v>
      </c>
      <c r="E12" s="77">
        <v>0</v>
      </c>
      <c r="F12" s="77">
        <v>0</v>
      </c>
      <c r="H12" s="80">
        <f t="shared" ref="H12:K13" si="0">+C35</f>
        <v>164</v>
      </c>
      <c r="I12" s="80">
        <f t="shared" si="0"/>
        <v>136</v>
      </c>
      <c r="J12" s="80">
        <f t="shared" si="0"/>
        <v>19</v>
      </c>
      <c r="K12" s="80">
        <f t="shared" si="0"/>
        <v>10</v>
      </c>
      <c r="M12" s="79">
        <f>C35</f>
        <v>164</v>
      </c>
      <c r="N12" s="79">
        <v>7200</v>
      </c>
      <c r="O12" s="79">
        <f>6775+D35</f>
        <v>6911</v>
      </c>
      <c r="P12" s="81">
        <f>+O12/N12</f>
        <v>0.95986111111111116</v>
      </c>
    </row>
    <row r="13" spans="1:16" ht="18.75" customHeight="1" x14ac:dyDescent="0.25">
      <c r="A13" s="133"/>
      <c r="B13" s="78" t="s">
        <v>181</v>
      </c>
      <c r="C13" s="77">
        <v>5</v>
      </c>
      <c r="D13" s="77">
        <v>5</v>
      </c>
      <c r="E13" s="77">
        <v>0</v>
      </c>
      <c r="F13" s="77">
        <v>0</v>
      </c>
      <c r="H13" s="82">
        <f t="shared" si="0"/>
        <v>1</v>
      </c>
      <c r="I13" s="82">
        <f t="shared" si="0"/>
        <v>0.82926829268292679</v>
      </c>
      <c r="J13" s="82">
        <f t="shared" si="0"/>
        <v>0.11585365853658537</v>
      </c>
      <c r="K13" s="82">
        <f t="shared" si="0"/>
        <v>6.097560975609756E-2</v>
      </c>
    </row>
    <row r="14" spans="1:16" ht="20.25" customHeight="1" x14ac:dyDescent="0.25">
      <c r="A14" s="133"/>
      <c r="B14" s="78" t="s">
        <v>206</v>
      </c>
      <c r="C14" s="77">
        <v>3</v>
      </c>
      <c r="D14" s="77">
        <v>3</v>
      </c>
      <c r="E14" s="77">
        <v>0</v>
      </c>
      <c r="F14" s="77">
        <v>0</v>
      </c>
    </row>
    <row r="15" spans="1:16" ht="20.25" customHeight="1" x14ac:dyDescent="0.25">
      <c r="A15" s="133"/>
      <c r="B15" s="78" t="s">
        <v>785</v>
      </c>
      <c r="C15" s="77">
        <v>5</v>
      </c>
      <c r="D15" s="77">
        <v>3</v>
      </c>
      <c r="E15" s="77">
        <v>2</v>
      </c>
      <c r="F15" s="77">
        <v>0</v>
      </c>
    </row>
    <row r="16" spans="1:16" ht="20.25" customHeight="1" x14ac:dyDescent="0.25">
      <c r="A16" s="133"/>
      <c r="B16" s="78" t="s">
        <v>249</v>
      </c>
      <c r="C16" s="77">
        <v>5</v>
      </c>
      <c r="D16" s="77">
        <v>5</v>
      </c>
      <c r="E16" s="77">
        <v>0</v>
      </c>
      <c r="F16" s="77">
        <v>0</v>
      </c>
    </row>
    <row r="17" spans="1:6" ht="20.25" customHeight="1" x14ac:dyDescent="0.25">
      <c r="A17" s="133"/>
      <c r="B17" s="78" t="s">
        <v>270</v>
      </c>
      <c r="C17" s="77">
        <v>2</v>
      </c>
      <c r="D17" s="77">
        <v>2</v>
      </c>
      <c r="E17" s="77">
        <v>1</v>
      </c>
      <c r="F17" s="77">
        <v>0</v>
      </c>
    </row>
    <row r="18" spans="1:6" ht="28.9" customHeight="1" x14ac:dyDescent="0.25">
      <c r="A18" s="133" t="s">
        <v>287</v>
      </c>
      <c r="B18" s="78" t="s">
        <v>288</v>
      </c>
      <c r="C18" s="77">
        <v>9</v>
      </c>
      <c r="D18" s="77">
        <v>9</v>
      </c>
      <c r="E18" s="77">
        <v>0</v>
      </c>
      <c r="F18" s="77">
        <v>0</v>
      </c>
    </row>
    <row r="19" spans="1:6" ht="28.9" customHeight="1" x14ac:dyDescent="0.25">
      <c r="A19" s="133"/>
      <c r="B19" s="78" t="s">
        <v>324</v>
      </c>
      <c r="C19" s="77">
        <v>8</v>
      </c>
      <c r="D19" s="77">
        <v>5</v>
      </c>
      <c r="E19" s="77">
        <v>3</v>
      </c>
      <c r="F19" s="77">
        <v>0</v>
      </c>
    </row>
    <row r="20" spans="1:6" ht="36.6" customHeight="1" x14ac:dyDescent="0.25">
      <c r="A20" s="134" t="s">
        <v>352</v>
      </c>
      <c r="B20" s="78" t="s">
        <v>786</v>
      </c>
      <c r="C20" s="77">
        <v>4</v>
      </c>
      <c r="D20" s="77">
        <v>3</v>
      </c>
      <c r="E20" s="77">
        <v>1</v>
      </c>
      <c r="F20" s="77">
        <v>0</v>
      </c>
    </row>
    <row r="21" spans="1:6" ht="35.450000000000003" customHeight="1" x14ac:dyDescent="0.25">
      <c r="A21" s="134"/>
      <c r="B21" s="78" t="s">
        <v>787</v>
      </c>
      <c r="C21" s="77">
        <v>4</v>
      </c>
      <c r="D21" s="77">
        <v>1</v>
      </c>
      <c r="E21" s="77">
        <v>0</v>
      </c>
      <c r="F21" s="77">
        <v>3</v>
      </c>
    </row>
    <row r="22" spans="1:6" ht="38.25" x14ac:dyDescent="0.25">
      <c r="A22" s="134"/>
      <c r="B22" s="78" t="s">
        <v>392</v>
      </c>
      <c r="C22" s="77">
        <v>10</v>
      </c>
      <c r="D22" s="77">
        <v>9</v>
      </c>
      <c r="E22" s="77">
        <v>1</v>
      </c>
      <c r="F22" s="77">
        <v>0</v>
      </c>
    </row>
    <row r="23" spans="1:6" ht="83.45" customHeight="1" x14ac:dyDescent="0.25">
      <c r="A23" s="134"/>
      <c r="B23" s="78" t="s">
        <v>444</v>
      </c>
      <c r="C23" s="77">
        <v>2</v>
      </c>
      <c r="D23" s="77">
        <v>2</v>
      </c>
      <c r="E23" s="77">
        <v>0</v>
      </c>
      <c r="F23" s="77">
        <v>0</v>
      </c>
    </row>
    <row r="24" spans="1:6" ht="75.599999999999994" customHeight="1" x14ac:dyDescent="0.25">
      <c r="A24" s="134"/>
      <c r="B24" s="78" t="s">
        <v>455</v>
      </c>
      <c r="C24" s="77">
        <v>3</v>
      </c>
      <c r="D24" s="77">
        <v>2</v>
      </c>
      <c r="E24" s="77">
        <v>1</v>
      </c>
      <c r="F24" s="77">
        <v>0</v>
      </c>
    </row>
    <row r="25" spans="1:6" ht="48.75" customHeight="1" x14ac:dyDescent="0.25">
      <c r="A25" s="134"/>
      <c r="B25" s="78" t="s">
        <v>477</v>
      </c>
      <c r="C25" s="77">
        <v>1</v>
      </c>
      <c r="D25" s="77">
        <v>1</v>
      </c>
      <c r="E25" s="77">
        <v>0</v>
      </c>
      <c r="F25" s="77">
        <v>0</v>
      </c>
    </row>
    <row r="26" spans="1:6" ht="48.75" customHeight="1" x14ac:dyDescent="0.25">
      <c r="A26" s="134"/>
      <c r="B26" s="78" t="s">
        <v>477</v>
      </c>
      <c r="C26" s="77">
        <v>2</v>
      </c>
      <c r="D26" s="77">
        <v>2</v>
      </c>
      <c r="E26" s="77">
        <v>0</v>
      </c>
      <c r="F26" s="77">
        <v>0</v>
      </c>
    </row>
    <row r="27" spans="1:6" ht="37.15" customHeight="1" x14ac:dyDescent="0.25">
      <c r="A27" s="134"/>
      <c r="B27" s="78" t="s">
        <v>484</v>
      </c>
      <c r="C27" s="77">
        <v>7</v>
      </c>
      <c r="D27" s="77">
        <v>3</v>
      </c>
      <c r="E27" s="77">
        <v>4</v>
      </c>
      <c r="F27" s="77">
        <v>0</v>
      </c>
    </row>
    <row r="28" spans="1:6" ht="38.25" x14ac:dyDescent="0.25">
      <c r="A28" s="134"/>
      <c r="B28" s="78" t="s">
        <v>519</v>
      </c>
      <c r="C28" s="77">
        <v>23</v>
      </c>
      <c r="D28" s="77">
        <v>19</v>
      </c>
      <c r="E28" s="77">
        <v>2</v>
      </c>
      <c r="F28" s="77">
        <v>2</v>
      </c>
    </row>
    <row r="29" spans="1:6" ht="50.45" customHeight="1" x14ac:dyDescent="0.25">
      <c r="A29" s="134"/>
      <c r="B29" s="78" t="s">
        <v>788</v>
      </c>
      <c r="C29" s="77">
        <v>5</v>
      </c>
      <c r="D29" s="77">
        <v>5</v>
      </c>
      <c r="E29" s="77">
        <v>0</v>
      </c>
      <c r="F29" s="77">
        <v>0</v>
      </c>
    </row>
    <row r="30" spans="1:6" ht="55.15" customHeight="1" x14ac:dyDescent="0.25">
      <c r="A30" s="134"/>
      <c r="B30" s="78" t="s">
        <v>789</v>
      </c>
      <c r="C30" s="77">
        <v>11</v>
      </c>
      <c r="D30" s="77">
        <v>8</v>
      </c>
      <c r="E30" s="77">
        <v>2</v>
      </c>
      <c r="F30" s="77">
        <v>1</v>
      </c>
    </row>
    <row r="31" spans="1:6" ht="85.9" customHeight="1" x14ac:dyDescent="0.25">
      <c r="A31" s="134"/>
      <c r="B31" s="78" t="s">
        <v>790</v>
      </c>
      <c r="C31" s="77">
        <v>6</v>
      </c>
      <c r="D31" s="77">
        <v>4</v>
      </c>
      <c r="E31" s="77">
        <v>2</v>
      </c>
      <c r="F31" s="77">
        <v>0</v>
      </c>
    </row>
    <row r="32" spans="1:6" ht="27" customHeight="1" x14ac:dyDescent="0.25">
      <c r="A32" s="134"/>
      <c r="B32" s="78" t="s">
        <v>708</v>
      </c>
      <c r="C32" s="77">
        <v>7</v>
      </c>
      <c r="D32" s="77">
        <v>6</v>
      </c>
      <c r="E32" s="77">
        <v>0</v>
      </c>
      <c r="F32" s="77">
        <v>1</v>
      </c>
    </row>
    <row r="33" spans="1:6" ht="25.5" x14ac:dyDescent="0.25">
      <c r="A33" s="134"/>
      <c r="B33" s="78" t="s">
        <v>740</v>
      </c>
      <c r="C33" s="77">
        <v>5</v>
      </c>
      <c r="D33" s="77">
        <v>5</v>
      </c>
      <c r="E33" s="77">
        <v>0</v>
      </c>
      <c r="F33" s="77">
        <v>0</v>
      </c>
    </row>
    <row r="34" spans="1:6" ht="27" customHeight="1" x14ac:dyDescent="0.25">
      <c r="A34" s="134"/>
      <c r="B34" s="83" t="s">
        <v>791</v>
      </c>
      <c r="C34" s="77">
        <v>2</v>
      </c>
      <c r="D34" s="77">
        <v>2</v>
      </c>
      <c r="E34" s="77">
        <v>0</v>
      </c>
      <c r="F34" s="77">
        <v>0</v>
      </c>
    </row>
    <row r="35" spans="1:6" x14ac:dyDescent="0.25">
      <c r="A35" s="132" t="s">
        <v>792</v>
      </c>
      <c r="B35" s="132"/>
      <c r="C35" s="79">
        <f>SUM(C3:C34)</f>
        <v>164</v>
      </c>
      <c r="D35" s="84">
        <f>SUM(D3:D34)</f>
        <v>136</v>
      </c>
      <c r="E35" s="84">
        <f>SUM(E3:E34)</f>
        <v>19</v>
      </c>
      <c r="F35" s="84">
        <f>SUM(F3:F34)</f>
        <v>10</v>
      </c>
    </row>
    <row r="36" spans="1:6" x14ac:dyDescent="0.25">
      <c r="A36" s="132" t="s">
        <v>793</v>
      </c>
      <c r="B36" s="132"/>
      <c r="C36" s="81">
        <v>1</v>
      </c>
      <c r="D36" s="85">
        <f>+D35/C35</f>
        <v>0.82926829268292679</v>
      </c>
      <c r="E36" s="85">
        <f>+E35/C35</f>
        <v>0.11585365853658537</v>
      </c>
      <c r="F36" s="85">
        <f>+F35/C35</f>
        <v>6.097560975609756E-2</v>
      </c>
    </row>
    <row r="40" spans="1:6" x14ac:dyDescent="0.25">
      <c r="C40" s="72" t="s">
        <v>810</v>
      </c>
      <c r="D40" s="70" t="s">
        <v>809</v>
      </c>
    </row>
    <row r="41" spans="1:6" x14ac:dyDescent="0.25">
      <c r="C41" s="72">
        <v>164</v>
      </c>
      <c r="D41" s="70">
        <v>16400</v>
      </c>
    </row>
  </sheetData>
  <mergeCells count="11">
    <mergeCell ref="A1:F1"/>
    <mergeCell ref="A3:A6"/>
    <mergeCell ref="A7:A8"/>
    <mergeCell ref="A9:A10"/>
    <mergeCell ref="H9:K9"/>
    <mergeCell ref="A36:B36"/>
    <mergeCell ref="M9:P9"/>
    <mergeCell ref="A11:A17"/>
    <mergeCell ref="A18:A19"/>
    <mergeCell ref="A20:A34"/>
    <mergeCell ref="A35:B35"/>
  </mergeCells>
  <pageMargins left="0.7" right="0.7" top="0.75" bottom="0.75" header="0.51180555555555496" footer="0.51180555555555496"/>
  <pageSetup firstPageNumber="0"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7"/>
  <sheetViews>
    <sheetView topLeftCell="C7" zoomScale="124" zoomScaleNormal="124" workbookViewId="0">
      <selection activeCell="I3" sqref="I3:J4"/>
    </sheetView>
  </sheetViews>
  <sheetFormatPr baseColWidth="10" defaultColWidth="10.7109375" defaultRowHeight="15" x14ac:dyDescent="0.25"/>
  <cols>
    <col min="2" max="2" width="54.28515625" customWidth="1"/>
    <col min="3" max="3" width="20.28515625" style="86" customWidth="1"/>
    <col min="4" max="4" width="16.5703125" customWidth="1"/>
    <col min="5" max="5" width="27" customWidth="1"/>
    <col min="6" max="6" width="69.140625" customWidth="1"/>
    <col min="7" max="7" width="14.42578125" customWidth="1"/>
    <col min="9" max="9" width="14.28515625" customWidth="1"/>
  </cols>
  <sheetData>
    <row r="1" spans="2:10" x14ac:dyDescent="0.25">
      <c r="B1" t="s">
        <v>794</v>
      </c>
      <c r="F1" s="138" t="s">
        <v>795</v>
      </c>
      <c r="G1" s="138"/>
    </row>
    <row r="2" spans="2:10" ht="23.25" customHeight="1" x14ac:dyDescent="0.25">
      <c r="B2" s="87" t="s">
        <v>796</v>
      </c>
      <c r="C2" s="87" t="s">
        <v>10</v>
      </c>
      <c r="F2" s="88" t="s">
        <v>1</v>
      </c>
      <c r="G2" s="88" t="s">
        <v>10</v>
      </c>
    </row>
    <row r="3" spans="2:10" ht="13.15" customHeight="1" x14ac:dyDescent="0.25">
      <c r="B3" s="89" t="s">
        <v>13</v>
      </c>
      <c r="C3" s="90">
        <v>1</v>
      </c>
      <c r="F3" s="91" t="s">
        <v>797</v>
      </c>
      <c r="G3" s="92">
        <f>C7</f>
        <v>0.79825000000000002</v>
      </c>
      <c r="I3" t="s">
        <v>811</v>
      </c>
      <c r="J3" t="s">
        <v>812</v>
      </c>
    </row>
    <row r="4" spans="2:10" x14ac:dyDescent="0.25">
      <c r="B4" s="89" t="s">
        <v>34</v>
      </c>
      <c r="C4" s="92">
        <v>0.33300000000000002</v>
      </c>
      <c r="F4" s="93" t="s">
        <v>798</v>
      </c>
      <c r="G4" s="92">
        <f>C13</f>
        <v>1</v>
      </c>
      <c r="I4" s="107">
        <v>0.93</v>
      </c>
      <c r="J4" s="107">
        <v>7.0000000000000007E-2</v>
      </c>
    </row>
    <row r="5" spans="2:10" x14ac:dyDescent="0.25">
      <c r="B5" s="89" t="s">
        <v>50</v>
      </c>
      <c r="C5" s="92">
        <v>1</v>
      </c>
      <c r="F5" s="93" t="s">
        <v>799</v>
      </c>
      <c r="G5" s="92">
        <f>C19</f>
        <v>1</v>
      </c>
    </row>
    <row r="6" spans="2:10" x14ac:dyDescent="0.25">
      <c r="B6" s="89" t="s">
        <v>62</v>
      </c>
      <c r="C6" s="92">
        <v>0.86</v>
      </c>
      <c r="F6" s="93" t="s">
        <v>800</v>
      </c>
      <c r="G6" s="92">
        <f>C30</f>
        <v>0.96857142857142864</v>
      </c>
    </row>
    <row r="7" spans="2:10" x14ac:dyDescent="0.25">
      <c r="B7" s="94" t="s">
        <v>801</v>
      </c>
      <c r="C7" s="95">
        <f>SUM(C3:C6)/4</f>
        <v>0.79825000000000002</v>
      </c>
      <c r="F7" s="93" t="s">
        <v>802</v>
      </c>
      <c r="G7" s="92">
        <f>C36</f>
        <v>0.95850000000000002</v>
      </c>
    </row>
    <row r="8" spans="2:10" x14ac:dyDescent="0.25">
      <c r="F8" s="93" t="s">
        <v>803</v>
      </c>
      <c r="G8" s="92">
        <f>C55</f>
        <v>0.81381249999999994</v>
      </c>
    </row>
    <row r="9" spans="2:10" x14ac:dyDescent="0.25">
      <c r="B9" t="s">
        <v>804</v>
      </c>
      <c r="F9" s="94" t="s">
        <v>801</v>
      </c>
      <c r="G9" s="96">
        <v>0.93</v>
      </c>
    </row>
    <row r="10" spans="2:10" x14ac:dyDescent="0.25">
      <c r="B10" s="87" t="s">
        <v>796</v>
      </c>
      <c r="C10" s="87" t="s">
        <v>10</v>
      </c>
      <c r="F10" s="97"/>
      <c r="G10" s="86"/>
    </row>
    <row r="11" spans="2:10" x14ac:dyDescent="0.25">
      <c r="B11" s="89" t="s">
        <v>85</v>
      </c>
      <c r="C11" s="98">
        <v>1</v>
      </c>
      <c r="F11" s="97"/>
    </row>
    <row r="12" spans="2:10" x14ac:dyDescent="0.25">
      <c r="B12" s="89" t="s">
        <v>103</v>
      </c>
      <c r="C12" s="99">
        <v>1</v>
      </c>
      <c r="F12" s="97"/>
    </row>
    <row r="13" spans="2:10" x14ac:dyDescent="0.25">
      <c r="B13" s="94" t="s">
        <v>801</v>
      </c>
      <c r="C13" s="100">
        <f>SUM(C11:C12)/2</f>
        <v>1</v>
      </c>
      <c r="F13" s="97"/>
    </row>
    <row r="14" spans="2:10" x14ac:dyDescent="0.25">
      <c r="F14" s="97"/>
    </row>
    <row r="15" spans="2:10" ht="15" customHeight="1" x14ac:dyDescent="0.25">
      <c r="B15" t="s">
        <v>805</v>
      </c>
      <c r="F15" s="97"/>
    </row>
    <row r="16" spans="2:10" x14ac:dyDescent="0.25">
      <c r="B16" s="87" t="s">
        <v>796</v>
      </c>
      <c r="C16" s="87" t="s">
        <v>10</v>
      </c>
      <c r="F16" s="97"/>
    </row>
    <row r="17" spans="2:6" x14ac:dyDescent="0.25">
      <c r="B17" s="89" t="s">
        <v>779</v>
      </c>
      <c r="C17" s="99">
        <v>1</v>
      </c>
      <c r="F17" s="97"/>
    </row>
    <row r="18" spans="2:6" x14ac:dyDescent="0.25">
      <c r="B18" s="89" t="s">
        <v>129</v>
      </c>
      <c r="C18" s="99">
        <v>1</v>
      </c>
      <c r="F18" s="97"/>
    </row>
    <row r="19" spans="2:6" x14ac:dyDescent="0.25">
      <c r="B19" s="94" t="s">
        <v>801</v>
      </c>
      <c r="C19" s="100">
        <f>SUM(C17:C18)/2</f>
        <v>1</v>
      </c>
      <c r="F19" s="97"/>
    </row>
    <row r="20" spans="2:6" x14ac:dyDescent="0.25">
      <c r="F20" s="97"/>
    </row>
    <row r="21" spans="2:6" x14ac:dyDescent="0.25">
      <c r="B21" t="s">
        <v>806</v>
      </c>
    </row>
    <row r="22" spans="2:6" x14ac:dyDescent="0.25">
      <c r="B22" s="87" t="s">
        <v>796</v>
      </c>
      <c r="C22" s="87" t="s">
        <v>10</v>
      </c>
    </row>
    <row r="23" spans="2:6" x14ac:dyDescent="0.25">
      <c r="B23" s="89" t="s">
        <v>152</v>
      </c>
      <c r="C23" s="92">
        <v>1</v>
      </c>
    </row>
    <row r="24" spans="2:6" x14ac:dyDescent="0.25">
      <c r="B24" s="89" t="s">
        <v>158</v>
      </c>
      <c r="C24" s="92">
        <v>1</v>
      </c>
    </row>
    <row r="25" spans="2:6" x14ac:dyDescent="0.25">
      <c r="B25" s="89" t="s">
        <v>181</v>
      </c>
      <c r="C25" s="92">
        <v>1</v>
      </c>
    </row>
    <row r="26" spans="2:6" x14ac:dyDescent="0.25">
      <c r="B26" s="89" t="s">
        <v>206</v>
      </c>
      <c r="C26" s="92">
        <v>1</v>
      </c>
    </row>
    <row r="27" spans="2:6" x14ac:dyDescent="0.25">
      <c r="B27" s="89" t="s">
        <v>221</v>
      </c>
      <c r="C27" s="92">
        <v>0.88</v>
      </c>
    </row>
    <row r="28" spans="2:6" x14ac:dyDescent="0.25">
      <c r="B28" s="89" t="s">
        <v>249</v>
      </c>
      <c r="C28" s="92">
        <v>1</v>
      </c>
    </row>
    <row r="29" spans="2:6" x14ac:dyDescent="0.25">
      <c r="B29" s="89" t="s">
        <v>270</v>
      </c>
      <c r="C29" s="92">
        <v>0.9</v>
      </c>
    </row>
    <row r="30" spans="2:6" x14ac:dyDescent="0.25">
      <c r="B30" s="94" t="s">
        <v>801</v>
      </c>
      <c r="C30" s="100">
        <f>SUM(C23:C29)/7</f>
        <v>0.96857142857142864</v>
      </c>
    </row>
    <row r="32" spans="2:6" x14ac:dyDescent="0.25">
      <c r="B32" t="s">
        <v>807</v>
      </c>
    </row>
    <row r="33" spans="2:5" x14ac:dyDescent="0.25">
      <c r="B33" s="87" t="s">
        <v>796</v>
      </c>
      <c r="C33" s="87" t="s">
        <v>10</v>
      </c>
    </row>
    <row r="34" spans="2:5" x14ac:dyDescent="0.25">
      <c r="B34" s="89" t="s">
        <v>288</v>
      </c>
      <c r="C34" s="92">
        <v>1</v>
      </c>
    </row>
    <row r="35" spans="2:5" x14ac:dyDescent="0.25">
      <c r="B35" s="89" t="s">
        <v>324</v>
      </c>
      <c r="C35" s="92">
        <v>0.91700000000000004</v>
      </c>
      <c r="E35" s="6"/>
    </row>
    <row r="36" spans="2:5" x14ac:dyDescent="0.25">
      <c r="B36" s="94" t="s">
        <v>801</v>
      </c>
      <c r="C36" s="100">
        <f>SUM(C34:C35)/2</f>
        <v>0.95850000000000002</v>
      </c>
      <c r="E36" s="6"/>
    </row>
    <row r="37" spans="2:5" x14ac:dyDescent="0.25">
      <c r="E37" s="6"/>
    </row>
    <row r="38" spans="2:5" x14ac:dyDescent="0.25">
      <c r="B38" t="s">
        <v>808</v>
      </c>
      <c r="E38" s="6"/>
    </row>
    <row r="39" spans="2:5" x14ac:dyDescent="0.25">
      <c r="B39" s="87" t="s">
        <v>796</v>
      </c>
      <c r="C39" s="87" t="s">
        <v>10</v>
      </c>
      <c r="E39" s="6"/>
    </row>
    <row r="40" spans="2:5" x14ac:dyDescent="0.25">
      <c r="B40" s="89" t="s">
        <v>354</v>
      </c>
      <c r="C40" s="92">
        <v>0.875</v>
      </c>
      <c r="E40" s="6"/>
    </row>
    <row r="41" spans="2:5" x14ac:dyDescent="0.25">
      <c r="B41" s="89" t="s">
        <v>371</v>
      </c>
      <c r="C41" s="99">
        <v>0.25</v>
      </c>
    </row>
    <row r="42" spans="2:5" ht="30" x14ac:dyDescent="0.25">
      <c r="B42" s="101" t="s">
        <v>392</v>
      </c>
      <c r="C42" s="99">
        <v>0.98</v>
      </c>
      <c r="E42" s="6"/>
    </row>
    <row r="43" spans="2:5" ht="30" x14ac:dyDescent="0.25">
      <c r="B43" s="101" t="s">
        <v>444</v>
      </c>
      <c r="C43" s="99">
        <v>1</v>
      </c>
      <c r="E43" s="6"/>
    </row>
    <row r="44" spans="2:5" ht="45" x14ac:dyDescent="0.25">
      <c r="B44" s="101" t="s">
        <v>455</v>
      </c>
      <c r="C44" s="92">
        <v>0.96599999999999997</v>
      </c>
      <c r="E44" s="6"/>
    </row>
    <row r="45" spans="2:5" ht="30" x14ac:dyDescent="0.25">
      <c r="B45" s="101" t="s">
        <v>470</v>
      </c>
      <c r="C45" s="99">
        <v>1</v>
      </c>
      <c r="E45" s="6"/>
    </row>
    <row r="46" spans="2:5" x14ac:dyDescent="0.25">
      <c r="B46" s="89" t="s">
        <v>477</v>
      </c>
      <c r="C46" s="99">
        <v>1</v>
      </c>
      <c r="E46" s="6"/>
    </row>
    <row r="47" spans="2:5" x14ac:dyDescent="0.25">
      <c r="B47" s="89" t="s">
        <v>484</v>
      </c>
      <c r="C47" s="99">
        <v>0.55000000000000004</v>
      </c>
      <c r="E47" s="6"/>
    </row>
    <row r="48" spans="2:5" x14ac:dyDescent="0.25">
      <c r="B48" s="89" t="s">
        <v>519</v>
      </c>
      <c r="C48" s="99">
        <v>0.87</v>
      </c>
      <c r="E48" s="6"/>
    </row>
    <row r="49" spans="2:5" ht="30" x14ac:dyDescent="0.25">
      <c r="B49" s="101" t="s">
        <v>606</v>
      </c>
      <c r="C49" s="99">
        <v>1</v>
      </c>
      <c r="E49" s="6"/>
    </row>
    <row r="50" spans="2:5" x14ac:dyDescent="0.25">
      <c r="B50" s="89" t="s">
        <v>632</v>
      </c>
      <c r="C50" s="99">
        <v>0.87</v>
      </c>
      <c r="E50" s="6"/>
    </row>
    <row r="51" spans="2:5" ht="30" x14ac:dyDescent="0.25">
      <c r="B51" s="101" t="s">
        <v>686</v>
      </c>
      <c r="C51" s="99">
        <v>0.8</v>
      </c>
      <c r="E51" s="6"/>
    </row>
    <row r="52" spans="2:5" x14ac:dyDescent="0.25">
      <c r="B52" s="89" t="s">
        <v>708</v>
      </c>
      <c r="C52" s="99">
        <v>0.86</v>
      </c>
      <c r="E52" s="6"/>
    </row>
    <row r="53" spans="2:5" x14ac:dyDescent="0.25">
      <c r="B53" s="89" t="s">
        <v>740</v>
      </c>
      <c r="C53" s="99">
        <v>1</v>
      </c>
      <c r="E53" s="6"/>
    </row>
    <row r="54" spans="2:5" x14ac:dyDescent="0.25">
      <c r="B54" s="89" t="s">
        <v>763</v>
      </c>
      <c r="C54" s="99">
        <v>1</v>
      </c>
      <c r="E54" s="6"/>
    </row>
    <row r="55" spans="2:5" x14ac:dyDescent="0.25">
      <c r="B55" s="94" t="s">
        <v>801</v>
      </c>
      <c r="C55" s="95">
        <f>SUM(C40:C54)/16</f>
        <v>0.81381249999999994</v>
      </c>
      <c r="E55" s="6"/>
    </row>
    <row r="56" spans="2:5" x14ac:dyDescent="0.25">
      <c r="E56" s="102"/>
    </row>
    <row r="57" spans="2:5" x14ac:dyDescent="0.25">
      <c r="E57" s="6"/>
    </row>
    <row r="58" spans="2:5" x14ac:dyDescent="0.25">
      <c r="E58" s="6"/>
    </row>
    <row r="59" spans="2:5" x14ac:dyDescent="0.25">
      <c r="E59" s="6"/>
    </row>
    <row r="60" spans="2:5" x14ac:dyDescent="0.25">
      <c r="E60" s="6"/>
    </row>
    <row r="61" spans="2:5" x14ac:dyDescent="0.25">
      <c r="E61" s="103"/>
    </row>
    <row r="62" spans="2:5" x14ac:dyDescent="0.25">
      <c r="E62" s="104"/>
    </row>
    <row r="63" spans="2:5" x14ac:dyDescent="0.25">
      <c r="E63" s="104"/>
    </row>
    <row r="64" spans="2:5" x14ac:dyDescent="0.25">
      <c r="E64" s="104"/>
    </row>
    <row r="65" spans="5:5" x14ac:dyDescent="0.25">
      <c r="E65" s="105"/>
    </row>
    <row r="66" spans="5:5" x14ac:dyDescent="0.25">
      <c r="E66" s="106"/>
    </row>
    <row r="67" spans="5:5" x14ac:dyDescent="0.25">
      <c r="E67" s="106"/>
    </row>
  </sheetData>
  <mergeCells count="1">
    <mergeCell ref="F1:G1"/>
  </mergeCells>
  <pageMargins left="0.7" right="0.7" top="0.75" bottom="0.75" header="0.51180555555555496" footer="0.51180555555555496"/>
  <pageSetup firstPageNumber="0"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Template/>
  <TotalTime>470</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PLAN DE ACCION 2020</vt:lpstr>
      <vt:lpstr>INFORME CUMPLIMIENTO</vt:lpstr>
      <vt:lpstr>CUMPLIMIENTO</vt:lpstr>
      <vt:lpstr>'INFORME CUMPLIMIENTO'!_FilterDatabase</vt:lpstr>
      <vt:lpstr>'PLAN DE ACCION 2020'!_FilterDatabase</vt:lpstr>
      <vt:lpstr>'PLAN DE ACCION 2020'!Área_de_impresión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PC-CALIDAD-02</dc:creator>
  <cp:lastModifiedBy>CAPACITA-03</cp:lastModifiedBy>
  <cp:revision>82</cp:revision>
  <cp:lastPrinted>2021-04-09T18:40:09Z</cp:lastPrinted>
  <dcterms:created xsi:type="dcterms:W3CDTF">2020-01-20T22:55:23Z</dcterms:created>
  <dcterms:modified xsi:type="dcterms:W3CDTF">2021-04-09T18:41:06Z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